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935" windowHeight="8130"/>
  </bookViews>
  <sheets>
    <sheet name="Hoja1" sheetId="1" r:id="rId1"/>
    <sheet name="Hoja2" sheetId="2" r:id="rId2"/>
    <sheet name="Hoja3" sheetId="3" r:id="rId3"/>
  </sheets>
  <calcPr calcId="124519" refMode="R1C1"/>
</workbook>
</file>

<file path=xl/calcChain.xml><?xml version="1.0" encoding="utf-8"?>
<calcChain xmlns="http://schemas.openxmlformats.org/spreadsheetml/2006/main">
  <c r="H12" i="1"/>
  <c r="G66" l="1"/>
  <c r="G65"/>
  <c r="H64"/>
  <c r="G64"/>
  <c r="G63"/>
  <c r="H62"/>
  <c r="H61" s="1"/>
  <c r="G62"/>
  <c r="G61"/>
  <c r="G60"/>
  <c r="G59"/>
  <c r="G58"/>
  <c r="H57"/>
  <c r="H56" s="1"/>
  <c r="G57"/>
  <c r="G56"/>
  <c r="G55"/>
  <c r="G54"/>
  <c r="G53"/>
  <c r="G52"/>
  <c r="G51"/>
  <c r="G50"/>
  <c r="G49"/>
  <c r="H49" s="1"/>
  <c r="G48"/>
  <c r="G47"/>
  <c r="H47" s="1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1"/>
  <c r="G10"/>
  <c r="H10" s="1"/>
  <c r="G9"/>
  <c r="H9" s="1"/>
  <c r="G8"/>
  <c r="H8" s="1"/>
  <c r="G7"/>
  <c r="H7" s="1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H94"/>
  <c r="H78" s="1"/>
  <c r="G95"/>
  <c r="G96"/>
  <c r="G97"/>
  <c r="H97"/>
  <c r="G98"/>
  <c r="G99"/>
  <c r="G100"/>
  <c r="G101"/>
  <c r="H101"/>
  <c r="H100" s="1"/>
  <c r="G102"/>
  <c r="G103"/>
  <c r="G104"/>
  <c r="G105"/>
  <c r="G106"/>
  <c r="G107"/>
  <c r="H107"/>
  <c r="H106" s="1"/>
  <c r="G108"/>
  <c r="G109"/>
  <c r="G113"/>
  <c r="G114"/>
  <c r="G115"/>
  <c r="G116"/>
  <c r="H116"/>
  <c r="H115" s="1"/>
  <c r="G117"/>
  <c r="G118"/>
  <c r="H255"/>
  <c r="H180"/>
  <c r="H177"/>
  <c r="H174"/>
  <c r="H168"/>
  <c r="H170"/>
  <c r="H160"/>
  <c r="H152"/>
  <c r="H146"/>
  <c r="H145" s="1"/>
  <c r="H6" l="1"/>
  <c r="H5" s="1"/>
  <c r="H4" s="1"/>
  <c r="H3" s="1"/>
  <c r="H55"/>
  <c r="H77"/>
  <c r="G119"/>
  <c r="G120"/>
  <c r="G121"/>
  <c r="G122"/>
  <c r="G123"/>
  <c r="G124"/>
  <c r="G125"/>
  <c r="G126"/>
  <c r="G127"/>
  <c r="G129"/>
  <c r="G130"/>
  <c r="G131"/>
  <c r="G132"/>
  <c r="G133"/>
  <c r="G134"/>
  <c r="G135"/>
  <c r="G136"/>
  <c r="G137"/>
  <c r="G138"/>
  <c r="G139"/>
  <c r="G140"/>
  <c r="G141"/>
  <c r="G142"/>
  <c r="H142" s="1"/>
  <c r="G143"/>
  <c r="G144"/>
  <c r="G145"/>
  <c r="G146"/>
  <c r="G147"/>
  <c r="G148"/>
  <c r="G149"/>
  <c r="G150"/>
  <c r="G151"/>
  <c r="G152"/>
  <c r="G153"/>
  <c r="G154"/>
  <c r="G158"/>
  <c r="H158" s="1"/>
  <c r="H151" s="1"/>
  <c r="G159"/>
  <c r="G160"/>
  <c r="G161"/>
  <c r="G162"/>
  <c r="G163"/>
  <c r="G164"/>
  <c r="H164" s="1"/>
  <c r="H159" s="1"/>
  <c r="G165"/>
  <c r="G166"/>
  <c r="G167"/>
  <c r="G168"/>
  <c r="G169"/>
  <c r="G170"/>
  <c r="G171"/>
  <c r="G172"/>
  <c r="G173"/>
  <c r="G174"/>
  <c r="G175"/>
  <c r="G177"/>
  <c r="G178"/>
  <c r="G179"/>
  <c r="G180"/>
  <c r="G181"/>
  <c r="G182"/>
  <c r="H182" s="1"/>
  <c r="G183"/>
  <c r="H183" s="1"/>
  <c r="G184"/>
  <c r="H184" s="1"/>
  <c r="G185"/>
  <c r="H185" s="1"/>
  <c r="G186"/>
  <c r="H186" s="1"/>
  <c r="G187"/>
  <c r="H187" s="1"/>
  <c r="G188"/>
  <c r="G189"/>
  <c r="H189" s="1"/>
  <c r="G190"/>
  <c r="H190" s="1"/>
  <c r="G191"/>
  <c r="H191" s="1"/>
  <c r="G192"/>
  <c r="G193"/>
  <c r="G194"/>
  <c r="H194" s="1"/>
  <c r="G195"/>
  <c r="G196"/>
  <c r="H196" s="1"/>
  <c r="G197"/>
  <c r="H197" s="1"/>
  <c r="G198"/>
  <c r="H198" s="1"/>
  <c r="G199"/>
  <c r="H199" s="1"/>
  <c r="G200"/>
  <c r="H200" s="1"/>
  <c r="G201"/>
  <c r="H201" s="1"/>
  <c r="G202"/>
  <c r="H202" s="1"/>
  <c r="G204"/>
  <c r="H204" s="1"/>
  <c r="G205"/>
  <c r="H205" s="1"/>
  <c r="G206"/>
  <c r="H206" s="1"/>
  <c r="G207"/>
  <c r="H207" s="1"/>
  <c r="G208"/>
  <c r="G209"/>
  <c r="H209" s="1"/>
  <c r="G210"/>
  <c r="H210" s="1"/>
  <c r="G211"/>
  <c r="G212"/>
  <c r="H212" s="1"/>
  <c r="H211" s="1"/>
  <c r="G213"/>
  <c r="G214"/>
  <c r="G215"/>
  <c r="G216"/>
  <c r="G217"/>
  <c r="H217" s="1"/>
  <c r="G218"/>
  <c r="H218" s="1"/>
  <c r="G219"/>
  <c r="G220"/>
  <c r="G221"/>
  <c r="G222"/>
  <c r="H222" s="1"/>
  <c r="G223"/>
  <c r="G224"/>
  <c r="G225"/>
  <c r="G226"/>
  <c r="H226" s="1"/>
  <c r="G227"/>
  <c r="G228"/>
  <c r="G229"/>
  <c r="G230"/>
  <c r="H230" s="1"/>
  <c r="G231"/>
  <c r="H231" s="1"/>
  <c r="G232"/>
  <c r="H232" s="1"/>
  <c r="G233"/>
  <c r="H233" s="1"/>
  <c r="G234"/>
  <c r="H234" s="1"/>
  <c r="G235"/>
  <c r="H235" s="1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5"/>
  <c r="G256"/>
  <c r="G257"/>
  <c r="G258"/>
  <c r="G259"/>
  <c r="G260"/>
  <c r="G261"/>
  <c r="G262"/>
  <c r="G263"/>
  <c r="G264"/>
  <c r="H139"/>
  <c r="H124" s="1"/>
  <c r="H192"/>
  <c r="H66" l="1"/>
  <c r="H208"/>
  <c r="H173"/>
  <c r="H123"/>
  <c r="H76" s="1"/>
  <c r="H219"/>
  <c r="H188"/>
  <c r="H216"/>
  <c r="H195"/>
  <c r="H167" l="1"/>
  <c r="H264" s="1"/>
</calcChain>
</file>

<file path=xl/sharedStrings.xml><?xml version="1.0" encoding="utf-8"?>
<sst xmlns="http://schemas.openxmlformats.org/spreadsheetml/2006/main" count="628" uniqueCount="446">
  <si>
    <t>Codigo Cuenta</t>
  </si>
  <si>
    <t>Descripcion de la Cuenta</t>
  </si>
  <si>
    <t>Pres.Original</t>
  </si>
  <si>
    <t>Pres.Vigente</t>
  </si>
  <si>
    <t>Obl.Deveng</t>
  </si>
  <si>
    <t>Sdo.Presup</t>
  </si>
  <si>
    <t>Deuda Exigib</t>
  </si>
  <si>
    <t/>
  </si>
  <si>
    <t>21</t>
  </si>
  <si>
    <t>CxP GASTOS EN PERSONAL</t>
  </si>
  <si>
    <t>21.01</t>
  </si>
  <si>
    <t>PERSONAL DE PLANTA</t>
  </si>
  <si>
    <t>21.01.001</t>
  </si>
  <si>
    <t>SUELDOS Y SOBRESUELDOS</t>
  </si>
  <si>
    <t>21.01.001.001</t>
  </si>
  <si>
    <t>SUELDOS BASES</t>
  </si>
  <si>
    <t>21.01.001.004</t>
  </si>
  <si>
    <t>ASIGNACION DE ZONA</t>
  </si>
  <si>
    <t>21.01.001.004.002</t>
  </si>
  <si>
    <t>ASIGNACION DE ZONA, ART 26 LEY Nø 19378 Y 19354</t>
  </si>
  <si>
    <t>21.01.001.009</t>
  </si>
  <si>
    <t>ASIGNACIONES ESPECIALES</t>
  </si>
  <si>
    <t>21.01.001.009.007</t>
  </si>
  <si>
    <t>ASIGNACION ESPECIAL TRANSITORIA</t>
  </si>
  <si>
    <t>21.01.001.015</t>
  </si>
  <si>
    <t>ASIGNACIONES SUSTITUTIVAS</t>
  </si>
  <si>
    <t>21.01.001.015.001</t>
  </si>
  <si>
    <t>ASIGNACION UNICA, ART. 4, LEY Nø 18.717</t>
  </si>
  <si>
    <t>21.01.001.019</t>
  </si>
  <si>
    <t>ASIGNACION DE RESPONSABILIDAD DIRECTIVA</t>
  </si>
  <si>
    <t>21.01.001.019.002</t>
  </si>
  <si>
    <t>21.01.001.028</t>
  </si>
  <si>
    <t>ASIGNACION DE ESTIMULO PERSONAL MEDICO</t>
  </si>
  <si>
    <t>21.01.001.028.002</t>
  </si>
  <si>
    <t>ASIGNACION POR DESEMPE¥O EN CONDICIONES DIFICILES,</t>
  </si>
  <si>
    <t>21.01.001.031</t>
  </si>
  <si>
    <t>ASIGNACION DE EXPERIENCIA CALIFICADA</t>
  </si>
  <si>
    <t>21.01.001.031.002</t>
  </si>
  <si>
    <t>ASIGNACION POST-TITULO, ART 42 LEY Nø 19378</t>
  </si>
  <si>
    <t>21.01.001.044</t>
  </si>
  <si>
    <t>ASIGNACION DE ATENCION PRIMARIA MUNICIPAL</t>
  </si>
  <si>
    <t>21.01.001.044.001</t>
  </si>
  <si>
    <t>ASIGNACION ATENCION PRIMARIA SALUD, LEY Nø 19378</t>
  </si>
  <si>
    <t>21.01.001.999</t>
  </si>
  <si>
    <t>OTRAS ASIGNACIONES</t>
  </si>
  <si>
    <t>21.01.001.999.000.001</t>
  </si>
  <si>
    <t>Mejoramiento Oportunidad Choferes</t>
  </si>
  <si>
    <t>21.01.001.999.000.002</t>
  </si>
  <si>
    <t>Jefaturas de Programas</t>
  </si>
  <si>
    <t>21.01.002</t>
  </si>
  <si>
    <t>APORTES DEL EMPLEADOR</t>
  </si>
  <si>
    <t>21.01.002.001</t>
  </si>
  <si>
    <t>A SERVICIOS DE BIENESTAR</t>
  </si>
  <si>
    <t>21.01.002.002</t>
  </si>
  <si>
    <t>OTRAS COTIZACIONES PREVISIONALES</t>
  </si>
  <si>
    <t>21.01.003</t>
  </si>
  <si>
    <t>ASIGNACIONES POR DESEMPE¥O</t>
  </si>
  <si>
    <t>21.01.003.002</t>
  </si>
  <si>
    <t>DESEMPE¥O COLECTIVO</t>
  </si>
  <si>
    <t>21.01.003.002.002</t>
  </si>
  <si>
    <t>ASIGNACION VARIABLE POR DESEMPE¥O COLECTIVO</t>
  </si>
  <si>
    <t>21.01.003.002.003</t>
  </si>
  <si>
    <t>ASIGNACION DE DESARROLLO Y ESTIMULO AL DESEMPE¥O</t>
  </si>
  <si>
    <t>21.01.003.003</t>
  </si>
  <si>
    <t>DESEMPE¥O INDIVIDUAL</t>
  </si>
  <si>
    <t>21.01.003.003.005</t>
  </si>
  <si>
    <t>ASIG.MERITO,ART.30,LEY 19.378 Y LEY 19.607</t>
  </si>
  <si>
    <t>21.01.004</t>
  </si>
  <si>
    <t>REMUNERACIONES VARIABLES</t>
  </si>
  <si>
    <t>21.01.004.005</t>
  </si>
  <si>
    <t>TRABAJOS EXTRAORDINARIOS</t>
  </si>
  <si>
    <t>21.01.004.005.000.001</t>
  </si>
  <si>
    <t>21.01.004.005.000.002</t>
  </si>
  <si>
    <t>Trabajos Extraordinarios Extension Horaria</t>
  </si>
  <si>
    <t>21.01.004.006</t>
  </si>
  <si>
    <t>COMISIONES DE SERVICIOS EN EL PAIS</t>
  </si>
  <si>
    <t>21.01.004.007</t>
  </si>
  <si>
    <t>COMISIONES DE SERVICIO EN EL EXTERIOR</t>
  </si>
  <si>
    <t>21.01.005</t>
  </si>
  <si>
    <t>AGUINALDOS Y BONOS</t>
  </si>
  <si>
    <t>21.01.005.001</t>
  </si>
  <si>
    <t>AGUINALDOS</t>
  </si>
  <si>
    <t>21.01.005.001.001</t>
  </si>
  <si>
    <t>AGUINALDO DE FIESTAS PATRIAS</t>
  </si>
  <si>
    <t>21.01.005.001.002</t>
  </si>
  <si>
    <t>AGUINALDO DE NAVIDAD</t>
  </si>
  <si>
    <t>21.01.005.002</t>
  </si>
  <si>
    <t>BONO DE ESCOLARIDAD</t>
  </si>
  <si>
    <t>21.01.005.003</t>
  </si>
  <si>
    <t>BONOS ESPECIALES</t>
  </si>
  <si>
    <t>21.01.005.003.001</t>
  </si>
  <si>
    <t>BONO EXTRAORDINARIO ANUAL</t>
  </si>
  <si>
    <t>21.01.005.004</t>
  </si>
  <si>
    <t>BONIFICACION ADICIONAL AL BONO DE ESCOLARIDAD</t>
  </si>
  <si>
    <t>21.02</t>
  </si>
  <si>
    <t>PERSONAL A CONTRATA</t>
  </si>
  <si>
    <t>21.02.001</t>
  </si>
  <si>
    <t>21.02.001.001</t>
  </si>
  <si>
    <t>21.02.001.004</t>
  </si>
  <si>
    <t>21.02.001.004.002</t>
  </si>
  <si>
    <t>21.02.001.009</t>
  </si>
  <si>
    <t>21.02.001.009.007</t>
  </si>
  <si>
    <t>21.02.001.014</t>
  </si>
  <si>
    <t>21.02.001.014.001</t>
  </si>
  <si>
    <t>21.02.001.027</t>
  </si>
  <si>
    <t>21.02.001.027.002</t>
  </si>
  <si>
    <t>21.02.001.030</t>
  </si>
  <si>
    <t>ASIGNACION POST-TITULO ART.41 LEY 19.378</t>
  </si>
  <si>
    <t>21.02.001.030.002</t>
  </si>
  <si>
    <t>21.02.001.042</t>
  </si>
  <si>
    <t>21.02.001.042.000.001</t>
  </si>
  <si>
    <t>21.02.001.999</t>
  </si>
  <si>
    <t>21.02.001.999.000.001</t>
  </si>
  <si>
    <t>ASIGNACION CONDUCTORES</t>
  </si>
  <si>
    <t>21.02.001.999.000.002</t>
  </si>
  <si>
    <t>ASIGNACION JEFATURAS DE PROGRAMAS</t>
  </si>
  <si>
    <t>21.02.002</t>
  </si>
  <si>
    <t>21.02.002.001</t>
  </si>
  <si>
    <t>21.02.002.002</t>
  </si>
  <si>
    <t>21.02.003</t>
  </si>
  <si>
    <t>21.02.003.002</t>
  </si>
  <si>
    <t>21.02.003.002.002</t>
  </si>
  <si>
    <t>21.02.003.002.003</t>
  </si>
  <si>
    <t>21.02.003.003</t>
  </si>
  <si>
    <t>21.02.003.003.004</t>
  </si>
  <si>
    <t>21.02.004</t>
  </si>
  <si>
    <t>21.02.004.005</t>
  </si>
  <si>
    <t>21.02.004.005.000.001</t>
  </si>
  <si>
    <t>21.02.004.005.000.002</t>
  </si>
  <si>
    <t>21.02.004.006</t>
  </si>
  <si>
    <t>21.02.005</t>
  </si>
  <si>
    <t>21.02.005.001</t>
  </si>
  <si>
    <t>21.02.005.001.001</t>
  </si>
  <si>
    <t>21.02.005.001.002</t>
  </si>
  <si>
    <t>21.02.005.002</t>
  </si>
  <si>
    <t>21.02.005.003</t>
  </si>
  <si>
    <t>21.02.005.003.001</t>
  </si>
  <si>
    <t>21.02.005.004</t>
  </si>
  <si>
    <t>22</t>
  </si>
  <si>
    <t>CxP BIENES Y SERVICIOS DE CONSUMO</t>
  </si>
  <si>
    <t>22.02</t>
  </si>
  <si>
    <t>TEXTILES, VESTUARIOS Y CALZADOS</t>
  </si>
  <si>
    <t>22.02.002</t>
  </si>
  <si>
    <t>VESTUARIO, ACCESORIOS Y PRENDAS DIVERSAS</t>
  </si>
  <si>
    <t>22.03</t>
  </si>
  <si>
    <t>COMBUSTIBLES Y LUBRICANTES</t>
  </si>
  <si>
    <t>22.03.001</t>
  </si>
  <si>
    <t>PARA VEHICULOS</t>
  </si>
  <si>
    <t>22.03.003</t>
  </si>
  <si>
    <t>PARA CALEFACCION</t>
  </si>
  <si>
    <t>22.04</t>
  </si>
  <si>
    <t>MATERIALES DE USO O CONSUMO</t>
  </si>
  <si>
    <t>22.04.001</t>
  </si>
  <si>
    <t>MATERIALES DE OFICINA</t>
  </si>
  <si>
    <t>22.04.001.000.000.001</t>
  </si>
  <si>
    <t>Materiales de Oficina Consultorio y Depto.</t>
  </si>
  <si>
    <t>22.04.004</t>
  </si>
  <si>
    <t>PRODUCTOS FARMACEUTICOS</t>
  </si>
  <si>
    <t>22.04.004.000.000.001</t>
  </si>
  <si>
    <t>Medicamentos e Insumos Consultorio</t>
  </si>
  <si>
    <t>22.04.004.000.000.002</t>
  </si>
  <si>
    <t>Insumos y Farmacos Convenios de Salud</t>
  </si>
  <si>
    <t>22.04.005</t>
  </si>
  <si>
    <t>MATERIALES Y UTILES QUIRURGICOS</t>
  </si>
  <si>
    <t>22.04.005.000.000.001</t>
  </si>
  <si>
    <t>Materiales y Utiles Quirurgicos Consultorio</t>
  </si>
  <si>
    <t>22.04.007</t>
  </si>
  <si>
    <t>MATERIALES Y UTILES DE ASEO</t>
  </si>
  <si>
    <t>22.04.009</t>
  </si>
  <si>
    <t>INSUMOS, REPUESTOS Y ACCESORIOS COMPUTACIONALES</t>
  </si>
  <si>
    <t>22.04.010</t>
  </si>
  <si>
    <t>MATERIALES PARA MANTENIMIENTO Y REPARACIONES INMUE</t>
  </si>
  <si>
    <t>22.04.011</t>
  </si>
  <si>
    <t>REPUESTOS Y ACCESORIOS PARA MANTENCION VEHICULOS</t>
  </si>
  <si>
    <t>22.04.012</t>
  </si>
  <si>
    <t>OTROS MATERIALES, REPUESTOS Y UTILES DIVERSOS</t>
  </si>
  <si>
    <t>22.04.999</t>
  </si>
  <si>
    <t>Otros</t>
  </si>
  <si>
    <t>22.05</t>
  </si>
  <si>
    <t>SERVICIOS BASICOS</t>
  </si>
  <si>
    <t>22.05.001</t>
  </si>
  <si>
    <t>ELECTRICIDAD</t>
  </si>
  <si>
    <t>22.05.002</t>
  </si>
  <si>
    <t>AGUA</t>
  </si>
  <si>
    <t>22.05.003</t>
  </si>
  <si>
    <t>GAS</t>
  </si>
  <si>
    <t>22.05.004</t>
  </si>
  <si>
    <t>CORREO</t>
  </si>
  <si>
    <t>22.05.005</t>
  </si>
  <si>
    <t>TELEFONIA FIJA</t>
  </si>
  <si>
    <t>22.05.007</t>
  </si>
  <si>
    <t>ACCESO A INTERNET</t>
  </si>
  <si>
    <t>22.06</t>
  </si>
  <si>
    <t>MANTENIMIENTO Y REPARACIONES</t>
  </si>
  <si>
    <t>22.06.001</t>
  </si>
  <si>
    <t>MANTENIMIENTO Y REPARACION DE EDIFICACIONES</t>
  </si>
  <si>
    <t>22.06.002</t>
  </si>
  <si>
    <t>MANTENIMIENTO Y REPARACION DE VEHICULOS</t>
  </si>
  <si>
    <t>22.06.003</t>
  </si>
  <si>
    <t>MANTENIMIENTO Y REPARACION MOBILIARIOS Y OTROS</t>
  </si>
  <si>
    <t>22.06.004</t>
  </si>
  <si>
    <t>MANTENIMIENTO Y REPARACION MAQUINARIAS Y EQUIPOS</t>
  </si>
  <si>
    <t>22.06.007</t>
  </si>
  <si>
    <t>MANTENIMIENTO Y REPARACION DE EQUIPOS INFORMATICOS</t>
  </si>
  <si>
    <t>22.06.999</t>
  </si>
  <si>
    <t>OTROS</t>
  </si>
  <si>
    <t>22.06.999.000.000.001</t>
  </si>
  <si>
    <t>Otras Mantenciones</t>
  </si>
  <si>
    <t>22.07</t>
  </si>
  <si>
    <t>PUBLICIDAD Y DIFUSION</t>
  </si>
  <si>
    <t>22.07.001</t>
  </si>
  <si>
    <t>SERVICIOS DE PUBLICIDAD</t>
  </si>
  <si>
    <t>22.07.002</t>
  </si>
  <si>
    <t>SERVICIOS DE IMPRESION-FOTOCOPIAS</t>
  </si>
  <si>
    <t>22.08</t>
  </si>
  <si>
    <t>SERVICIOS GENERALES</t>
  </si>
  <si>
    <t>22.08.007</t>
  </si>
  <si>
    <t>PASAJES, FLETES Y BODEGAJES</t>
  </si>
  <si>
    <t>22.08.007.000.000.002</t>
  </si>
  <si>
    <t>Pasajes por Movilizaci¢n</t>
  </si>
  <si>
    <t>22.08.007.000.000.003</t>
  </si>
  <si>
    <t>22.09</t>
  </si>
  <si>
    <t>ARRIENDOS</t>
  </si>
  <si>
    <t>22.09.002</t>
  </si>
  <si>
    <t>ARRIENDO DE EDIFICIOS</t>
  </si>
  <si>
    <t>22.09.003</t>
  </si>
  <si>
    <t>ARRIENDO DE VEHICULOS</t>
  </si>
  <si>
    <t>22.10</t>
  </si>
  <si>
    <t>SERVICIOS FINANCIEROS Y DE SEGUROS</t>
  </si>
  <si>
    <t>22.10.002</t>
  </si>
  <si>
    <t>PRIMAS Y GASTOS DE SEGUROS</t>
  </si>
  <si>
    <t>22.11</t>
  </si>
  <si>
    <t>SERVICIOS TECNICOS Y PROFESIONALES</t>
  </si>
  <si>
    <t>22.11.002</t>
  </si>
  <si>
    <t>CURSOS DE CAPACITACION</t>
  </si>
  <si>
    <t>22.11.003</t>
  </si>
  <si>
    <t>SERVICIOS INFORMATICOS</t>
  </si>
  <si>
    <t>22.11.999</t>
  </si>
  <si>
    <t>22.11.999.000.000.001</t>
  </si>
  <si>
    <t>22.11.999.000.000.003</t>
  </si>
  <si>
    <t>Rehabilitacion Integral</t>
  </si>
  <si>
    <t>22.11.999.000.000.004</t>
  </si>
  <si>
    <t>22.11.999.000.000.006</t>
  </si>
  <si>
    <t>22.11.999.000.000.010</t>
  </si>
  <si>
    <t>22.11.999.000.000.011</t>
  </si>
  <si>
    <t>22.11.999.000.000.013</t>
  </si>
  <si>
    <t>22.11.999.000.000.022</t>
  </si>
  <si>
    <t>22.11.999.000.000.023</t>
  </si>
  <si>
    <t>22.11.999.000.000.024</t>
  </si>
  <si>
    <t>22.11.999.000.000.026</t>
  </si>
  <si>
    <t>22.11.999.000.000.036</t>
  </si>
  <si>
    <t>22.12</t>
  </si>
  <si>
    <t>OTROS GASTOS EN BIENES Y SERVICIOS DE CONSUMO</t>
  </si>
  <si>
    <t>22.12.002</t>
  </si>
  <si>
    <t>GASTOS MENORES</t>
  </si>
  <si>
    <t>22.12.002.000.000.001</t>
  </si>
  <si>
    <t>Gastos Menores</t>
  </si>
  <si>
    <t>22.12.999</t>
  </si>
  <si>
    <t>22.12.999.000.000.001</t>
  </si>
  <si>
    <t>22.12.999.000.000.002</t>
  </si>
  <si>
    <t>22.12.999.000.000.003</t>
  </si>
  <si>
    <t>22.12.999.000.000.005</t>
  </si>
  <si>
    <t>22.12.999.000.000.006</t>
  </si>
  <si>
    <t>22.12.999.000.000.007</t>
  </si>
  <si>
    <t>22.12.999.000.000.008</t>
  </si>
  <si>
    <t>22.12.999.000.000.009</t>
  </si>
  <si>
    <t>22.12.999.000.000.010</t>
  </si>
  <si>
    <t>22.12.999.000.000.011</t>
  </si>
  <si>
    <t>22.12.999.000.000.015</t>
  </si>
  <si>
    <t>22.12.999.000.000.017</t>
  </si>
  <si>
    <t>22.12.999.000.000.018</t>
  </si>
  <si>
    <t>22.12.999.000.000.020</t>
  </si>
  <si>
    <t>22.12.999.000.000.022</t>
  </si>
  <si>
    <t>22.12.999.000.000.036</t>
  </si>
  <si>
    <t>22.12.999.000.000.037</t>
  </si>
  <si>
    <t>22.12.999.000.000.038</t>
  </si>
  <si>
    <t>29</t>
  </si>
  <si>
    <t>CXP. ADQUISICION DE ACTIVOS NO FINANCIEROS</t>
  </si>
  <si>
    <t>29.04</t>
  </si>
  <si>
    <t>MOBILIARIO Y OTROS</t>
  </si>
  <si>
    <t>29.06</t>
  </si>
  <si>
    <t>EQUIPOS INFORMATICOS</t>
  </si>
  <si>
    <t>29.06.001</t>
  </si>
  <si>
    <t>EQUIPOS COMPUTACIONALES Y PERIFERICOS</t>
  </si>
  <si>
    <t>34</t>
  </si>
  <si>
    <t>CXP SERVICIO DE LA DEUDA</t>
  </si>
  <si>
    <t>34.07</t>
  </si>
  <si>
    <t>DEUDA FLOTANTE</t>
  </si>
  <si>
    <t>DEUDA FLOTANTE BIENES Y SERVICIOS DE CONSUMO</t>
  </si>
  <si>
    <t>35</t>
  </si>
  <si>
    <t>SALDO FINAL DE CAJA</t>
  </si>
  <si>
    <t>35.00</t>
  </si>
  <si>
    <t>SALDO INICIAL DE CAJA</t>
  </si>
  <si>
    <t>**  TOTAL  GASTOS  **</t>
  </si>
  <si>
    <t xml:space="preserve"> </t>
  </si>
  <si>
    <t>PRESUPUESTO</t>
  </si>
  <si>
    <t>21.01.004.005.000.003</t>
  </si>
  <si>
    <t>Trabajos Extraordinarios Depto. Salud</t>
  </si>
  <si>
    <t>Trabajos Extraordinarios Postas</t>
  </si>
  <si>
    <t>Trabajos Extraordinarios Consultorio</t>
  </si>
  <si>
    <t>21.01.004.005.000.004</t>
  </si>
  <si>
    <t>Trabajos Extraordinarios Convenios</t>
  </si>
  <si>
    <t>21.02.004.005.000.003</t>
  </si>
  <si>
    <t>21.02.004.005.000.004</t>
  </si>
  <si>
    <t>Trabajos Extraordinarios Extension Horaria medicos y adm.</t>
  </si>
  <si>
    <t>Trabajos Extraordinarios Consultorio y Cecosf</t>
  </si>
  <si>
    <t>Ingr.Percib</t>
  </si>
  <si>
    <t>Ing.p/percib</t>
  </si>
  <si>
    <t>05</t>
  </si>
  <si>
    <t>CxC TRANSFERENCIAS CORRIENTES</t>
  </si>
  <si>
    <t>05.03</t>
  </si>
  <si>
    <t>DE OTRAS ENTIDADES PUBLICAS</t>
  </si>
  <si>
    <t>05.03.006</t>
  </si>
  <si>
    <t>DEL SERVICIO DE SALUD</t>
  </si>
  <si>
    <t>05.03.006.001</t>
  </si>
  <si>
    <t>ATENCION PRIMARIA LEY N.19378 ART.49</t>
  </si>
  <si>
    <t>05.03.006.001.000.001</t>
  </si>
  <si>
    <t>Percapita</t>
  </si>
  <si>
    <t>05.03.006.001.000.002</t>
  </si>
  <si>
    <t>Desempe¤o Colectivo Variable</t>
  </si>
  <si>
    <t>05.03.006.001.000.003</t>
  </si>
  <si>
    <t>Desempe¤o Colectivo Fijo</t>
  </si>
  <si>
    <t>05.03.006.001.000.004</t>
  </si>
  <si>
    <t>Mejoramiento Oportunidad Conductores</t>
  </si>
  <si>
    <t>05.03.006.001.000.005</t>
  </si>
  <si>
    <t>Desempe¤o Dificil</t>
  </si>
  <si>
    <t>05.03.006.002</t>
  </si>
  <si>
    <t>APORTES AFECTADOS</t>
  </si>
  <si>
    <t>05.03.006.002.000.001</t>
  </si>
  <si>
    <t>Promos 2015</t>
  </si>
  <si>
    <t>05.03.006.002.000.003</t>
  </si>
  <si>
    <t>Resolutividad 2015</t>
  </si>
  <si>
    <t>05.03.006.002.000.004</t>
  </si>
  <si>
    <t>Imagenologia 2015</t>
  </si>
  <si>
    <t>05.03.006.002.000.005</t>
  </si>
  <si>
    <t>Junaeb   2015</t>
  </si>
  <si>
    <t>05.03.006.002.000.006</t>
  </si>
  <si>
    <t>Atencion Domiciliaria 2015</t>
  </si>
  <si>
    <t>05.03.006.002.000.007</t>
  </si>
  <si>
    <t>Cecosf 2015</t>
  </si>
  <si>
    <t>05.03.006.002.000.008</t>
  </si>
  <si>
    <t>Chile Crece Contigo 2015</t>
  </si>
  <si>
    <t>05.03.006.002.000.009</t>
  </si>
  <si>
    <t>Rehabilitacion Integral 2015</t>
  </si>
  <si>
    <t>05.03.006.002.000.010</t>
  </si>
  <si>
    <t>Sala Era 2015</t>
  </si>
  <si>
    <t>05.03.006.002.000.011</t>
  </si>
  <si>
    <t>Salud Mental 2015</t>
  </si>
  <si>
    <t>05.03.006.002.000.012</t>
  </si>
  <si>
    <t>Programa Odontologico Integral 2015</t>
  </si>
  <si>
    <t>05.03.006.002.000.013</t>
  </si>
  <si>
    <t>Programa Odontologico Familiar 2015</t>
  </si>
  <si>
    <t>05.03.006.002.000.014</t>
  </si>
  <si>
    <t>Programa Odontologico Preventivo 2015</t>
  </si>
  <si>
    <t>05.03.006.002.000.015</t>
  </si>
  <si>
    <t>Programa Odontologico Adulto 2015</t>
  </si>
  <si>
    <t>05.03.006.002.000.016</t>
  </si>
  <si>
    <t>05.03.006.002.000.017</t>
  </si>
  <si>
    <t>Capacitacion Funcionaria 2015</t>
  </si>
  <si>
    <t>05.03.006.002.000.018</t>
  </si>
  <si>
    <t>Enfoque Salud Familiar 2015</t>
  </si>
  <si>
    <t>05.03.006.002.000.019</t>
  </si>
  <si>
    <t>Laboratorio Compl¤ementario Ges 2015</t>
  </si>
  <si>
    <t>05.03.006.002.000.020</t>
  </si>
  <si>
    <t>Registro y Estadistica 2015</t>
  </si>
  <si>
    <t>05.03.006.002.000.023</t>
  </si>
  <si>
    <t>Apoyo a la Gestion Extensiones 2015</t>
  </si>
  <si>
    <t>05.03.006.002.000.037</t>
  </si>
  <si>
    <t>Apoyo a la gestion Local 2015</t>
  </si>
  <si>
    <t>05.03.006.002.000.038</t>
  </si>
  <si>
    <t>05.03.006.002.000.044</t>
  </si>
  <si>
    <t>05.03.006.002.000.046</t>
  </si>
  <si>
    <t>05.03.006.002.000.050</t>
  </si>
  <si>
    <t>Control joven sano 2015</t>
  </si>
  <si>
    <t>05.03.006.002.000.057</t>
  </si>
  <si>
    <t>05.03.006.002.000.059</t>
  </si>
  <si>
    <t>05.03.006.002.000.060</t>
  </si>
  <si>
    <t>05.03.006.002.000.061</t>
  </si>
  <si>
    <t>05.03.006.002.000.062</t>
  </si>
  <si>
    <t>05.03.006.002.000.063</t>
  </si>
  <si>
    <t>05.03.006.002.000.064</t>
  </si>
  <si>
    <t>05.03.006.002.000.065</t>
  </si>
  <si>
    <t>05.03.006.002.000.066</t>
  </si>
  <si>
    <t>05.03.099</t>
  </si>
  <si>
    <t>05.03.099.000.000.001</t>
  </si>
  <si>
    <t>Aguinaldo Fiestas Patrias</t>
  </si>
  <si>
    <t>05.03.099.000.000.002</t>
  </si>
  <si>
    <t>Aguinaldo de Navidad</t>
  </si>
  <si>
    <t>05.03.099.000.000.003</t>
  </si>
  <si>
    <t>Bono Escolaridad</t>
  </si>
  <si>
    <t>05.03.099.000.000.004</t>
  </si>
  <si>
    <t>Bono Escolaridad Adicional</t>
  </si>
  <si>
    <t>05.03.099.000.000.005</t>
  </si>
  <si>
    <t>Bonos Especiales</t>
  </si>
  <si>
    <t>05.03.099.000.000.006</t>
  </si>
  <si>
    <t>Otros Bonos</t>
  </si>
  <si>
    <t>05.03.101</t>
  </si>
  <si>
    <t>DE LA MUNICIPALIDAD A SERVICIOS INCORPORADOS A SU</t>
  </si>
  <si>
    <t>08</t>
  </si>
  <si>
    <t>CXC. OTROS INGRESOS CORRIENTES</t>
  </si>
  <si>
    <t>08.01</t>
  </si>
  <si>
    <t>RECUPERACION Y REEMBOLSOS POR LICENCIAS MEDICAS</t>
  </si>
  <si>
    <t>08.01.001</t>
  </si>
  <si>
    <t>REEMBOLSO ART. 4 LEY N§19.345</t>
  </si>
  <si>
    <t>08.01.001.000.000.001</t>
  </si>
  <si>
    <t>Licencias Medicas Isapres</t>
  </si>
  <si>
    <t>08.01.001.000.000.002</t>
  </si>
  <si>
    <t>Licencias Medicas C.C.A.F La Araucana</t>
  </si>
  <si>
    <t>08.01.001.000.000.003</t>
  </si>
  <si>
    <t>Accidentes del Trabajo</t>
  </si>
  <si>
    <t>08.99</t>
  </si>
  <si>
    <t>08.99.999</t>
  </si>
  <si>
    <t>08.99.999.000.000.001</t>
  </si>
  <si>
    <t>15</t>
  </si>
  <si>
    <t>15.00</t>
  </si>
  <si>
    <t>Saldo Inicial de CAJA</t>
  </si>
  <si>
    <t>**  TOTAL  INGRESOS  **</t>
  </si>
  <si>
    <t>Apoyo Radiologico 2015</t>
  </si>
  <si>
    <t>Senama 2015</t>
  </si>
  <si>
    <t>Apoyo Infantil 2015</t>
  </si>
  <si>
    <t>Bienestar Salud 2015</t>
  </si>
  <si>
    <t>Salud Oral Enbarazadas 2015</t>
  </si>
  <si>
    <t>Fondo Farmacos 2015</t>
  </si>
  <si>
    <t>Refuerzo Equipo de Salud 2015</t>
  </si>
  <si>
    <t>Mantenimiento Infraestructura 2015</t>
  </si>
  <si>
    <t>PRESUPUESTOS DE GASTOS 2015</t>
  </si>
  <si>
    <t>PRESUPUESTO DE INGRESOS 2015</t>
  </si>
  <si>
    <t>ASIGNACION VARIABLE POR DESEMPEÑO COLECTIVO</t>
  </si>
  <si>
    <t>Apoyo gestion Farmacos 2015</t>
  </si>
  <si>
    <t>Mas Sonrisas para Chile  2015</t>
  </si>
  <si>
    <t>Vacunacion Antinfluenza 2015</t>
  </si>
  <si>
    <t>Fortalecimiento Gestion Municipal Seremi 2015</t>
  </si>
  <si>
    <t>Equidad Rural 2015</t>
  </si>
  <si>
    <t>Refuerzo equipo de Salud 2015</t>
  </si>
  <si>
    <t>Fondos de Farmacia 2015</t>
  </si>
  <si>
    <t>Control Joven Sano 2015</t>
  </si>
  <si>
    <t>Programas Odontologicos 2015</t>
  </si>
  <si>
    <t>Laboratorio Ges 2015</t>
  </si>
  <si>
    <t>CECOSF 2015</t>
  </si>
  <si>
    <t>Imagenes Diagnosticas 2015</t>
  </si>
  <si>
    <t>Apoyo Local Aps 2015</t>
  </si>
  <si>
    <t>Diagnostico Radiologico 2015</t>
  </si>
  <si>
    <t>Complementario Ges 2015</t>
  </si>
  <si>
    <t>Traspaso Bienestar Salud 2015</t>
  </si>
  <si>
    <t>Fortalecimiento Municipal 2015</t>
  </si>
  <si>
    <t>Integracion Adulto Mayor Senama 2015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</si>
</sst>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 CE"/>
    </font>
    <font>
      <b/>
      <sz val="10"/>
      <name val="Arial CE"/>
    </font>
    <font>
      <b/>
      <sz val="10"/>
      <name val="Courier New CE"/>
    </font>
    <font>
      <b/>
      <sz val="18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2">
    <xf numFmtId="0" fontId="0" fillId="0" borderId="0" xfId="0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3" fontId="20" fillId="0" borderId="10" xfId="42" applyNumberFormat="1" applyFont="1" applyBorder="1" applyAlignment="1">
      <alignment horizontal="center"/>
    </xf>
    <xf numFmtId="3" fontId="16" fillId="0" borderId="10" xfId="0" applyNumberFormat="1" applyFont="1" applyBorder="1" applyAlignment="1">
      <alignment horizontal="center"/>
    </xf>
    <xf numFmtId="3" fontId="16" fillId="0" borderId="10" xfId="0" applyNumberFormat="1" applyFont="1" applyBorder="1"/>
    <xf numFmtId="3" fontId="19" fillId="0" borderId="10" xfId="42" applyNumberFormat="1" applyFont="1" applyBorder="1" applyAlignment="1">
      <alignment horizontal="center"/>
    </xf>
    <xf numFmtId="3" fontId="19" fillId="0" borderId="10" xfId="42" applyNumberFormat="1" applyFont="1" applyBorder="1" applyAlignment="1">
      <alignment horizontal="left"/>
    </xf>
    <xf numFmtId="3" fontId="19" fillId="33" borderId="10" xfId="42" applyNumberFormat="1" applyFont="1" applyFill="1" applyBorder="1" applyAlignment="1">
      <alignment horizontal="center"/>
    </xf>
    <xf numFmtId="3" fontId="19" fillId="34" borderId="10" xfId="42" applyNumberFormat="1" applyFont="1" applyFill="1" applyBorder="1" applyAlignment="1">
      <alignment horizontal="left"/>
    </xf>
    <xf numFmtId="3" fontId="20" fillId="34" borderId="10" xfId="42" applyNumberFormat="1" applyFont="1" applyFill="1" applyBorder="1" applyAlignment="1">
      <alignment horizontal="center"/>
    </xf>
    <xf numFmtId="3" fontId="19" fillId="34" borderId="10" xfId="42" applyNumberFormat="1" applyFont="1" applyFill="1" applyBorder="1" applyAlignment="1">
      <alignment horizontal="center"/>
    </xf>
    <xf numFmtId="3" fontId="19" fillId="35" borderId="10" xfId="42" applyNumberFormat="1" applyFont="1" applyFill="1" applyBorder="1" applyAlignment="1">
      <alignment horizontal="left"/>
    </xf>
    <xf numFmtId="3" fontId="20" fillId="35" borderId="10" xfId="42" applyNumberFormat="1" applyFont="1" applyFill="1" applyBorder="1" applyAlignment="1">
      <alignment horizontal="center"/>
    </xf>
    <xf numFmtId="3" fontId="19" fillId="35" borderId="10" xfId="42" applyNumberFormat="1" applyFont="1" applyFill="1" applyBorder="1" applyAlignment="1">
      <alignment horizontal="center"/>
    </xf>
    <xf numFmtId="3" fontId="19" fillId="36" borderId="10" xfId="42" applyNumberFormat="1" applyFont="1" applyFill="1" applyBorder="1" applyAlignment="1">
      <alignment horizontal="left"/>
    </xf>
    <xf numFmtId="3" fontId="20" fillId="36" borderId="10" xfId="42" applyNumberFormat="1" applyFont="1" applyFill="1" applyBorder="1" applyAlignment="1">
      <alignment horizontal="center"/>
    </xf>
    <xf numFmtId="3" fontId="19" fillId="36" borderId="10" xfId="42" applyNumberFormat="1" applyFont="1" applyFill="1" applyBorder="1" applyAlignment="1">
      <alignment horizontal="center"/>
    </xf>
    <xf numFmtId="3" fontId="19" fillId="33" borderId="10" xfId="42" applyNumberFormat="1" applyFont="1" applyFill="1" applyBorder="1" applyAlignment="1">
      <alignment horizontal="left"/>
    </xf>
    <xf numFmtId="3" fontId="20" fillId="33" borderId="10" xfId="42" applyNumberFormat="1" applyFont="1" applyFill="1" applyBorder="1" applyAlignment="1">
      <alignment horizontal="center"/>
    </xf>
    <xf numFmtId="3" fontId="19" fillId="37" borderId="10" xfId="42" applyNumberFormat="1" applyFont="1" applyFill="1" applyBorder="1" applyAlignment="1">
      <alignment horizontal="center"/>
    </xf>
    <xf numFmtId="3" fontId="19" fillId="38" borderId="10" xfId="42" applyNumberFormat="1" applyFont="1" applyFill="1" applyBorder="1" applyAlignment="1">
      <alignment horizontal="left"/>
    </xf>
    <xf numFmtId="3" fontId="20" fillId="38" borderId="10" xfId="42" applyNumberFormat="1" applyFont="1" applyFill="1" applyBorder="1" applyAlignment="1">
      <alignment horizontal="center"/>
    </xf>
    <xf numFmtId="3" fontId="19" fillId="38" borderId="10" xfId="42" applyNumberFormat="1" applyFont="1" applyFill="1" applyBorder="1" applyAlignment="1">
      <alignment horizontal="center"/>
    </xf>
    <xf numFmtId="0" fontId="19" fillId="33" borderId="10" xfId="42" applyFont="1" applyFill="1" applyBorder="1" applyAlignment="1">
      <alignment horizontal="left"/>
    </xf>
    <xf numFmtId="3" fontId="19" fillId="33" borderId="10" xfId="42" applyNumberFormat="1" applyFont="1" applyFill="1" applyBorder="1" applyAlignment="1">
      <alignment horizontal="right"/>
    </xf>
    <xf numFmtId="0" fontId="19" fillId="33" borderId="10" xfId="42" applyFont="1" applyFill="1" applyBorder="1" applyAlignment="1">
      <alignment horizontal="right"/>
    </xf>
    <xf numFmtId="0" fontId="19" fillId="33" borderId="10" xfId="42" applyFont="1" applyFill="1" applyBorder="1" applyAlignment="1">
      <alignment horizontal="center"/>
    </xf>
    <xf numFmtId="0" fontId="19" fillId="0" borderId="10" xfId="42" applyFont="1" applyBorder="1" applyAlignment="1">
      <alignment horizontal="left"/>
    </xf>
    <xf numFmtId="3" fontId="19" fillId="0" borderId="10" xfId="42" applyNumberFormat="1" applyFont="1" applyBorder="1" applyAlignment="1">
      <alignment horizontal="right"/>
    </xf>
    <xf numFmtId="3" fontId="20" fillId="33" borderId="10" xfId="42" applyNumberFormat="1" applyFont="1" applyFill="1" applyBorder="1"/>
    <xf numFmtId="3" fontId="20" fillId="0" borderId="10" xfId="42" applyNumberFormat="1" applyFont="1" applyBorder="1"/>
    <xf numFmtId="0" fontId="19" fillId="34" borderId="10" xfId="42" applyFont="1" applyFill="1" applyBorder="1" applyAlignment="1">
      <alignment horizontal="left"/>
    </xf>
    <xf numFmtId="3" fontId="20" fillId="34" borderId="10" xfId="42" applyNumberFormat="1" applyFont="1" applyFill="1" applyBorder="1"/>
    <xf numFmtId="3" fontId="19" fillId="34" borderId="10" xfId="42" applyNumberFormat="1" applyFont="1" applyFill="1" applyBorder="1" applyAlignment="1">
      <alignment horizontal="right"/>
    </xf>
    <xf numFmtId="0" fontId="19" fillId="37" borderId="10" xfId="42" applyFont="1" applyFill="1" applyBorder="1" applyAlignment="1">
      <alignment horizontal="left"/>
    </xf>
    <xf numFmtId="0" fontId="21" fillId="0" borderId="0" xfId="0" applyFont="1"/>
    <xf numFmtId="3" fontId="0" fillId="0" borderId="0" xfId="0" applyNumberFormat="1" applyAlignment="1">
      <alignment horizontal="center"/>
    </xf>
    <xf numFmtId="3" fontId="16" fillId="0" borderId="0" xfId="0" applyNumberFormat="1" applyFont="1" applyAlignment="1">
      <alignment horizontal="center"/>
    </xf>
    <xf numFmtId="0" fontId="0" fillId="37" borderId="0" xfId="0" applyFill="1" applyBorder="1"/>
    <xf numFmtId="3" fontId="0" fillId="37" borderId="0" xfId="0" applyNumberFormat="1" applyFill="1" applyBorder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6"/>
  <sheetViews>
    <sheetView tabSelected="1" topLeftCell="A247" zoomScale="106" zoomScaleNormal="106" workbookViewId="0">
      <selection activeCell="K263" sqref="K263"/>
    </sheetView>
  </sheetViews>
  <sheetFormatPr baseColWidth="10" defaultRowHeight="15"/>
  <cols>
    <col min="1" max="1" width="20.42578125" customWidth="1"/>
    <col min="2" max="2" width="60.7109375" customWidth="1"/>
    <col min="3" max="6" width="11.42578125" style="2" hidden="1" customWidth="1"/>
    <col min="7" max="7" width="15.28515625" style="2" hidden="1" customWidth="1"/>
    <col min="8" max="8" width="15.28515625" style="2" customWidth="1"/>
  </cols>
  <sheetData>
    <row r="1" spans="1:8" ht="24" thickBot="1">
      <c r="B1" s="37" t="s">
        <v>426</v>
      </c>
    </row>
    <row r="2" spans="1:8" ht="15.75" thickBot="1">
      <c r="A2" s="25" t="s">
        <v>0</v>
      </c>
      <c r="B2" s="25" t="s">
        <v>1</v>
      </c>
      <c r="C2" s="26" t="s">
        <v>2</v>
      </c>
      <c r="D2" s="26" t="s">
        <v>3</v>
      </c>
      <c r="E2" s="26" t="s">
        <v>306</v>
      </c>
      <c r="F2" s="26" t="s">
        <v>5</v>
      </c>
      <c r="G2" s="27" t="s">
        <v>307</v>
      </c>
      <c r="H2" s="28" t="s">
        <v>295</v>
      </c>
    </row>
    <row r="3" spans="1:8" ht="15.75" thickBot="1">
      <c r="A3" s="25" t="s">
        <v>308</v>
      </c>
      <c r="B3" s="25" t="s">
        <v>309</v>
      </c>
      <c r="C3" s="31">
        <v>1705879</v>
      </c>
      <c r="D3" s="31">
        <v>1816182</v>
      </c>
      <c r="E3" s="31">
        <v>1233430</v>
      </c>
      <c r="F3" s="31">
        <v>582752</v>
      </c>
      <c r="G3" s="27" t="s">
        <v>7</v>
      </c>
      <c r="H3" s="9">
        <f>SUM(H4)</f>
        <v>1780891.88</v>
      </c>
    </row>
    <row r="4" spans="1:8" ht="15.75" thickBot="1">
      <c r="A4" s="25" t="s">
        <v>310</v>
      </c>
      <c r="B4" s="25" t="s">
        <v>311</v>
      </c>
      <c r="C4" s="31">
        <v>1705879</v>
      </c>
      <c r="D4" s="31">
        <v>1816182</v>
      </c>
      <c r="E4" s="31">
        <v>1233430</v>
      </c>
      <c r="F4" s="31">
        <v>582752</v>
      </c>
      <c r="G4" s="27" t="s">
        <v>7</v>
      </c>
      <c r="H4" s="9">
        <f>SUM(H5+H47+H54)</f>
        <v>1780891.88</v>
      </c>
    </row>
    <row r="5" spans="1:8" ht="15.75" thickBot="1">
      <c r="A5" s="25" t="s">
        <v>312</v>
      </c>
      <c r="B5" s="25" t="s">
        <v>313</v>
      </c>
      <c r="C5" s="31">
        <v>1641279</v>
      </c>
      <c r="D5" s="31">
        <v>1755350</v>
      </c>
      <c r="E5" s="31">
        <v>1203420</v>
      </c>
      <c r="F5" s="31">
        <v>551930</v>
      </c>
      <c r="G5" s="27" t="s">
        <v>7</v>
      </c>
      <c r="H5" s="9">
        <f>SUM(H6+H12)</f>
        <v>1726766.5999999999</v>
      </c>
    </row>
    <row r="6" spans="1:8" ht="15.75" thickBot="1">
      <c r="A6" s="25" t="s">
        <v>314</v>
      </c>
      <c r="B6" s="25" t="s">
        <v>315</v>
      </c>
      <c r="C6" s="31">
        <v>1343359</v>
      </c>
      <c r="D6" s="31">
        <v>1356973</v>
      </c>
      <c r="E6" s="31">
        <v>884387</v>
      </c>
      <c r="F6" s="31">
        <v>472586</v>
      </c>
      <c r="G6" s="27" t="s">
        <v>7</v>
      </c>
      <c r="H6" s="9">
        <f>SUM(H7:H11)</f>
        <v>1411252.5999999999</v>
      </c>
    </row>
    <row r="7" spans="1:8" ht="15.75" thickBot="1">
      <c r="A7" s="29" t="s">
        <v>316</v>
      </c>
      <c r="B7" s="29" t="s">
        <v>317</v>
      </c>
      <c r="C7" s="32">
        <v>1171668</v>
      </c>
      <c r="D7" s="32">
        <v>1177124</v>
      </c>
      <c r="E7" s="32">
        <v>784749</v>
      </c>
      <c r="F7" s="32">
        <v>392375</v>
      </c>
      <c r="G7" s="30">
        <f>SUM(D7*4%)</f>
        <v>47084.959999999999</v>
      </c>
      <c r="H7" s="7">
        <f>SUM(D7+G7)</f>
        <v>1224208.96</v>
      </c>
    </row>
    <row r="8" spans="1:8" ht="15.75" thickBot="1">
      <c r="A8" s="29" t="s">
        <v>318</v>
      </c>
      <c r="B8" s="29" t="s">
        <v>319</v>
      </c>
      <c r="C8" s="32">
        <v>61307</v>
      </c>
      <c r="D8" s="32">
        <v>65166</v>
      </c>
      <c r="E8" s="32">
        <v>32583</v>
      </c>
      <c r="F8" s="32">
        <v>32583</v>
      </c>
      <c r="G8" s="30">
        <f t="shared" ref="G8:G61" si="0">SUM(D8*4%)</f>
        <v>2606.64</v>
      </c>
      <c r="H8" s="7">
        <f t="shared" ref="H8:H49" si="1">SUM(D8+G8)</f>
        <v>67772.639999999999</v>
      </c>
    </row>
    <row r="9" spans="1:8" ht="15.75" thickBot="1">
      <c r="A9" s="29" t="s">
        <v>320</v>
      </c>
      <c r="B9" s="29" t="s">
        <v>321</v>
      </c>
      <c r="C9" s="32">
        <v>54805</v>
      </c>
      <c r="D9" s="32">
        <v>56404</v>
      </c>
      <c r="E9" s="32">
        <v>28202</v>
      </c>
      <c r="F9" s="32">
        <v>28202</v>
      </c>
      <c r="G9" s="30">
        <f t="shared" si="0"/>
        <v>2256.16</v>
      </c>
      <c r="H9" s="7">
        <f t="shared" si="1"/>
        <v>58660.160000000003</v>
      </c>
    </row>
    <row r="10" spans="1:8" ht="15.75" thickBot="1">
      <c r="A10" s="29" t="s">
        <v>322</v>
      </c>
      <c r="B10" s="29" t="s">
        <v>323</v>
      </c>
      <c r="C10" s="32">
        <v>1496</v>
      </c>
      <c r="D10" s="32">
        <v>1496</v>
      </c>
      <c r="E10" s="32">
        <v>998</v>
      </c>
      <c r="F10" s="32">
        <v>498</v>
      </c>
      <c r="G10" s="30">
        <f t="shared" si="0"/>
        <v>59.84</v>
      </c>
      <c r="H10" s="7">
        <f t="shared" si="1"/>
        <v>1555.84</v>
      </c>
    </row>
    <row r="11" spans="1:8" ht="15.75" thickBot="1">
      <c r="A11" s="29" t="s">
        <v>324</v>
      </c>
      <c r="B11" s="29" t="s">
        <v>325</v>
      </c>
      <c r="C11" s="32">
        <v>54083</v>
      </c>
      <c r="D11" s="32">
        <v>56783</v>
      </c>
      <c r="E11" s="32">
        <v>37855</v>
      </c>
      <c r="F11" s="32">
        <v>18928</v>
      </c>
      <c r="G11" s="30">
        <f t="shared" si="0"/>
        <v>2271.3200000000002</v>
      </c>
      <c r="H11" s="7">
        <v>59055</v>
      </c>
    </row>
    <row r="12" spans="1:8" ht="15.75" thickBot="1">
      <c r="A12" s="25" t="s">
        <v>326</v>
      </c>
      <c r="B12" s="25" t="s">
        <v>327</v>
      </c>
      <c r="C12" s="31">
        <v>297920</v>
      </c>
      <c r="D12" s="31">
        <v>398377</v>
      </c>
      <c r="E12" s="31">
        <v>319033</v>
      </c>
      <c r="F12" s="31">
        <v>79344</v>
      </c>
      <c r="G12" s="26" t="s">
        <v>294</v>
      </c>
      <c r="H12" s="9">
        <f>SUM(H13:H46)</f>
        <v>315514</v>
      </c>
    </row>
    <row r="13" spans="1:8" ht="15.75" thickBot="1">
      <c r="A13" s="29" t="s">
        <v>328</v>
      </c>
      <c r="B13" s="29" t="s">
        <v>329</v>
      </c>
      <c r="C13" s="32">
        <v>8000</v>
      </c>
      <c r="D13" s="32">
        <v>22314</v>
      </c>
      <c r="E13" s="32">
        <v>22314</v>
      </c>
      <c r="F13" s="30" t="s">
        <v>7</v>
      </c>
      <c r="G13" s="30">
        <f t="shared" si="0"/>
        <v>892.56000000000006</v>
      </c>
      <c r="H13" s="21">
        <v>8000</v>
      </c>
    </row>
    <row r="14" spans="1:8" ht="15.75" thickBot="1">
      <c r="A14" s="29" t="s">
        <v>330</v>
      </c>
      <c r="B14" s="29" t="s">
        <v>331</v>
      </c>
      <c r="C14" s="32">
        <v>37000</v>
      </c>
      <c r="D14" s="32">
        <v>37000</v>
      </c>
      <c r="E14" s="32">
        <v>24643</v>
      </c>
      <c r="F14" s="32">
        <v>12357</v>
      </c>
      <c r="G14" s="30">
        <f t="shared" si="0"/>
        <v>1480</v>
      </c>
      <c r="H14" s="21">
        <v>37000</v>
      </c>
    </row>
    <row r="15" spans="1:8" ht="15.75" thickBot="1">
      <c r="A15" s="29" t="s">
        <v>332</v>
      </c>
      <c r="B15" s="29" t="s">
        <v>333</v>
      </c>
      <c r="C15" s="32">
        <v>20010</v>
      </c>
      <c r="D15" s="32">
        <v>20010</v>
      </c>
      <c r="E15" s="32">
        <v>14562</v>
      </c>
      <c r="F15" s="32">
        <v>5448</v>
      </c>
      <c r="G15" s="30">
        <f t="shared" si="0"/>
        <v>800.4</v>
      </c>
      <c r="H15" s="21">
        <v>20000</v>
      </c>
    </row>
    <row r="16" spans="1:8" ht="15.75" thickBot="1">
      <c r="A16" s="29" t="s">
        <v>334</v>
      </c>
      <c r="B16" s="29" t="s">
        <v>335</v>
      </c>
      <c r="C16" s="32">
        <v>6000</v>
      </c>
      <c r="D16" s="32">
        <v>7013</v>
      </c>
      <c r="E16" s="32">
        <v>7013</v>
      </c>
      <c r="F16" s="30" t="s">
        <v>7</v>
      </c>
      <c r="G16" s="30">
        <f t="shared" si="0"/>
        <v>280.52</v>
      </c>
      <c r="H16" s="21">
        <v>7000</v>
      </c>
    </row>
    <row r="17" spans="1:8" ht="15.75" thickBot="1">
      <c r="A17" s="29" t="s">
        <v>336</v>
      </c>
      <c r="B17" s="29" t="s">
        <v>337</v>
      </c>
      <c r="C17" s="32">
        <v>9000</v>
      </c>
      <c r="D17" s="32">
        <v>9000</v>
      </c>
      <c r="E17" s="32">
        <v>5901</v>
      </c>
      <c r="F17" s="32">
        <v>3099</v>
      </c>
      <c r="G17" s="30">
        <f t="shared" si="0"/>
        <v>360</v>
      </c>
      <c r="H17" s="21">
        <v>9000</v>
      </c>
    </row>
    <row r="18" spans="1:8" ht="15.75" thickBot="1">
      <c r="A18" s="29" t="s">
        <v>338</v>
      </c>
      <c r="B18" s="29" t="s">
        <v>339</v>
      </c>
      <c r="C18" s="32">
        <v>51110</v>
      </c>
      <c r="D18" s="32">
        <v>51110</v>
      </c>
      <c r="E18" s="32">
        <v>40431</v>
      </c>
      <c r="F18" s="32">
        <v>10679</v>
      </c>
      <c r="G18" s="30">
        <f t="shared" si="0"/>
        <v>2044.4</v>
      </c>
      <c r="H18" s="21">
        <v>40000</v>
      </c>
    </row>
    <row r="19" spans="1:8" ht="15.75" thickBot="1">
      <c r="A19" s="29" t="s">
        <v>340</v>
      </c>
      <c r="B19" s="29" t="s">
        <v>341</v>
      </c>
      <c r="C19" s="32">
        <v>8000</v>
      </c>
      <c r="D19" s="32">
        <v>9244</v>
      </c>
      <c r="E19" s="32">
        <v>9244</v>
      </c>
      <c r="F19" s="30" t="s">
        <v>7</v>
      </c>
      <c r="G19" s="30">
        <f t="shared" si="0"/>
        <v>369.76</v>
      </c>
      <c r="H19" s="21">
        <v>9000</v>
      </c>
    </row>
    <row r="20" spans="1:8" ht="15.75" thickBot="1">
      <c r="A20" s="29" t="s">
        <v>342</v>
      </c>
      <c r="B20" s="29" t="s">
        <v>343</v>
      </c>
      <c r="C20" s="32">
        <v>5000</v>
      </c>
      <c r="D20" s="32">
        <v>5000</v>
      </c>
      <c r="E20" s="30" t="s">
        <v>7</v>
      </c>
      <c r="F20" s="32">
        <v>5000</v>
      </c>
      <c r="G20" s="30">
        <f t="shared" si="0"/>
        <v>200</v>
      </c>
      <c r="H20" s="21">
        <v>5000</v>
      </c>
    </row>
    <row r="21" spans="1:8" ht="15.75" thickBot="1">
      <c r="A21" s="29" t="s">
        <v>344</v>
      </c>
      <c r="B21" s="29" t="s">
        <v>345</v>
      </c>
      <c r="C21" s="32">
        <v>12905</v>
      </c>
      <c r="D21" s="32">
        <v>12905</v>
      </c>
      <c r="E21" s="32">
        <v>8829</v>
      </c>
      <c r="F21" s="32">
        <v>4076</v>
      </c>
      <c r="G21" s="30">
        <f t="shared" si="0"/>
        <v>516.20000000000005</v>
      </c>
      <c r="H21" s="21">
        <v>13000</v>
      </c>
    </row>
    <row r="22" spans="1:8" ht="15.75" thickBot="1">
      <c r="A22" s="29" t="s">
        <v>346</v>
      </c>
      <c r="B22" s="29" t="s">
        <v>347</v>
      </c>
      <c r="C22" s="32">
        <v>5325</v>
      </c>
      <c r="D22" s="32">
        <v>5325</v>
      </c>
      <c r="E22" s="32">
        <v>3291</v>
      </c>
      <c r="F22" s="32">
        <v>2034</v>
      </c>
      <c r="G22" s="30">
        <f t="shared" si="0"/>
        <v>213</v>
      </c>
      <c r="H22" s="21">
        <v>5000</v>
      </c>
    </row>
    <row r="23" spans="1:8" ht="15.75" thickBot="1">
      <c r="A23" s="29" t="s">
        <v>348</v>
      </c>
      <c r="B23" s="29" t="s">
        <v>349</v>
      </c>
      <c r="C23" s="32">
        <v>54211</v>
      </c>
      <c r="D23" s="32">
        <v>54211</v>
      </c>
      <c r="E23" s="32">
        <v>47401</v>
      </c>
      <c r="F23" s="32">
        <v>6810</v>
      </c>
      <c r="G23" s="30">
        <f t="shared" si="0"/>
        <v>2168.44</v>
      </c>
      <c r="H23" s="21">
        <v>40000</v>
      </c>
    </row>
    <row r="24" spans="1:8" ht="15.75" thickBot="1">
      <c r="A24" s="29" t="s">
        <v>350</v>
      </c>
      <c r="B24" s="29" t="s">
        <v>351</v>
      </c>
      <c r="C24" s="32">
        <v>9119</v>
      </c>
      <c r="D24" s="32">
        <v>9119</v>
      </c>
      <c r="E24" s="32">
        <v>5471</v>
      </c>
      <c r="F24" s="32">
        <v>3648</v>
      </c>
      <c r="G24" s="30">
        <f t="shared" si="0"/>
        <v>364.76</v>
      </c>
      <c r="H24" s="21">
        <v>9000</v>
      </c>
    </row>
    <row r="25" spans="1:8" ht="15.75" thickBot="1">
      <c r="A25" s="29" t="s">
        <v>352</v>
      </c>
      <c r="B25" s="29" t="s">
        <v>353</v>
      </c>
      <c r="C25" s="32">
        <v>414</v>
      </c>
      <c r="D25" s="32">
        <v>414</v>
      </c>
      <c r="E25" s="32">
        <v>554</v>
      </c>
      <c r="F25" s="32">
        <v>-140</v>
      </c>
      <c r="G25" s="30">
        <f t="shared" si="0"/>
        <v>16.559999999999999</v>
      </c>
      <c r="H25" s="21">
        <v>414</v>
      </c>
    </row>
    <row r="26" spans="1:8" ht="15.75" thickBot="1">
      <c r="A26" s="29" t="s">
        <v>354</v>
      </c>
      <c r="B26" s="29" t="s">
        <v>355</v>
      </c>
      <c r="C26" s="32">
        <v>14722</v>
      </c>
      <c r="D26" s="32">
        <v>14722</v>
      </c>
      <c r="E26" s="32">
        <v>9099</v>
      </c>
      <c r="F26" s="32">
        <v>5623</v>
      </c>
      <c r="G26" s="30">
        <f t="shared" si="0"/>
        <v>588.88</v>
      </c>
      <c r="H26" s="21">
        <v>10000</v>
      </c>
    </row>
    <row r="27" spans="1:8" ht="15.75" thickBot="1">
      <c r="A27" s="29" t="s">
        <v>356</v>
      </c>
      <c r="B27" s="29" t="s">
        <v>432</v>
      </c>
      <c r="C27" s="32">
        <v>12024</v>
      </c>
      <c r="D27" s="32">
        <v>12024</v>
      </c>
      <c r="E27" s="30" t="s">
        <v>7</v>
      </c>
      <c r="F27" s="32">
        <v>12024</v>
      </c>
      <c r="G27" s="30">
        <f t="shared" si="0"/>
        <v>480.96000000000004</v>
      </c>
      <c r="H27" s="21">
        <v>12000</v>
      </c>
    </row>
    <row r="28" spans="1:8" ht="15.75" thickBot="1">
      <c r="A28" s="29" t="s">
        <v>357</v>
      </c>
      <c r="B28" s="29" t="s">
        <v>358</v>
      </c>
      <c r="C28" s="32">
        <v>8000</v>
      </c>
      <c r="D28" s="32">
        <v>8000</v>
      </c>
      <c r="E28" s="32">
        <v>1223</v>
      </c>
      <c r="F28" s="32">
        <v>6777</v>
      </c>
      <c r="G28" s="30">
        <f t="shared" si="0"/>
        <v>320</v>
      </c>
      <c r="H28" s="21">
        <v>8000</v>
      </c>
    </row>
    <row r="29" spans="1:8" ht="15.75" thickBot="1">
      <c r="A29" s="29" t="s">
        <v>359</v>
      </c>
      <c r="B29" s="29" t="s">
        <v>360</v>
      </c>
      <c r="C29" s="32">
        <v>5000</v>
      </c>
      <c r="D29" s="32">
        <v>5429</v>
      </c>
      <c r="E29" s="32">
        <v>3619</v>
      </c>
      <c r="F29" s="32">
        <v>1810</v>
      </c>
      <c r="G29" s="30">
        <f t="shared" si="0"/>
        <v>217.16</v>
      </c>
      <c r="H29" s="21">
        <v>5500</v>
      </c>
    </row>
    <row r="30" spans="1:8" ht="15.75" thickBot="1">
      <c r="A30" s="29" t="s">
        <v>361</v>
      </c>
      <c r="B30" s="29" t="s">
        <v>362</v>
      </c>
      <c r="C30" s="32">
        <v>7000</v>
      </c>
      <c r="D30" s="32">
        <v>20246</v>
      </c>
      <c r="E30" s="32">
        <v>20246</v>
      </c>
      <c r="F30" s="30" t="s">
        <v>7</v>
      </c>
      <c r="G30" s="30">
        <f t="shared" si="0"/>
        <v>809.84</v>
      </c>
      <c r="H30" s="21">
        <v>20000</v>
      </c>
    </row>
    <row r="31" spans="1:8" ht="15.75" thickBot="1">
      <c r="A31" s="29" t="s">
        <v>363</v>
      </c>
      <c r="B31" s="29" t="s">
        <v>364</v>
      </c>
      <c r="C31" s="32">
        <v>4080</v>
      </c>
      <c r="D31" s="32">
        <v>0</v>
      </c>
      <c r="E31" s="30" t="s">
        <v>7</v>
      </c>
      <c r="F31" s="30" t="s">
        <v>7</v>
      </c>
      <c r="G31" s="30">
        <f t="shared" si="0"/>
        <v>0</v>
      </c>
      <c r="H31" s="21">
        <v>1000</v>
      </c>
    </row>
    <row r="32" spans="1:8" ht="15.75" thickBot="1">
      <c r="A32" s="29" t="s">
        <v>365</v>
      </c>
      <c r="B32" s="29" t="s">
        <v>366</v>
      </c>
      <c r="C32" s="32">
        <v>19000</v>
      </c>
      <c r="D32" s="32">
        <v>0</v>
      </c>
      <c r="E32" s="30" t="s">
        <v>7</v>
      </c>
      <c r="F32" s="30" t="s">
        <v>7</v>
      </c>
      <c r="G32" s="30">
        <f t="shared" si="0"/>
        <v>0</v>
      </c>
      <c r="H32" s="21">
        <v>1000</v>
      </c>
    </row>
    <row r="33" spans="1:8" ht="15.75" thickBot="1">
      <c r="A33" s="29" t="s">
        <v>367</v>
      </c>
      <c r="B33" s="29" t="s">
        <v>368</v>
      </c>
      <c r="C33" s="32">
        <v>0</v>
      </c>
      <c r="D33" s="32">
        <v>30000</v>
      </c>
      <c r="E33" s="32">
        <v>30000</v>
      </c>
      <c r="F33" s="30" t="s">
        <v>7</v>
      </c>
      <c r="G33" s="30">
        <f t="shared" si="0"/>
        <v>1200</v>
      </c>
      <c r="H33" s="21">
        <v>1000</v>
      </c>
    </row>
    <row r="34" spans="1:8" ht="15.75" thickBot="1">
      <c r="A34" s="29" t="s">
        <v>369</v>
      </c>
      <c r="B34" s="29" t="s">
        <v>430</v>
      </c>
      <c r="C34" s="32">
        <v>0</v>
      </c>
      <c r="D34" s="32">
        <v>300</v>
      </c>
      <c r="E34" s="32">
        <v>200</v>
      </c>
      <c r="F34" s="32">
        <v>100</v>
      </c>
      <c r="G34" s="30">
        <f t="shared" si="0"/>
        <v>12</v>
      </c>
      <c r="H34" s="21">
        <v>300</v>
      </c>
    </row>
    <row r="35" spans="1:8" ht="15.75" thickBot="1">
      <c r="A35" s="29" t="s">
        <v>370</v>
      </c>
      <c r="B35" s="29" t="s">
        <v>417</v>
      </c>
      <c r="C35" s="32">
        <v>0</v>
      </c>
      <c r="D35" s="32">
        <v>1308</v>
      </c>
      <c r="E35" s="32">
        <v>1308</v>
      </c>
      <c r="F35" s="30" t="s">
        <v>7</v>
      </c>
      <c r="G35" s="30">
        <f t="shared" si="0"/>
        <v>52.32</v>
      </c>
      <c r="H35" s="21">
        <v>1500</v>
      </c>
    </row>
    <row r="36" spans="1:8" ht="15.75" thickBot="1">
      <c r="A36" s="29" t="s">
        <v>371</v>
      </c>
      <c r="B36" s="29" t="s">
        <v>418</v>
      </c>
      <c r="C36" s="32">
        <v>0</v>
      </c>
      <c r="D36" s="32">
        <v>4800</v>
      </c>
      <c r="E36" s="32">
        <v>4800</v>
      </c>
      <c r="F36" s="30" t="s">
        <v>7</v>
      </c>
      <c r="G36" s="30">
        <f t="shared" si="0"/>
        <v>192</v>
      </c>
      <c r="H36" s="21">
        <v>5000</v>
      </c>
    </row>
    <row r="37" spans="1:8" ht="15.75" thickBot="1">
      <c r="A37" s="29" t="s">
        <v>372</v>
      </c>
      <c r="B37" s="29" t="s">
        <v>373</v>
      </c>
      <c r="C37" s="32">
        <v>0</v>
      </c>
      <c r="D37" s="32">
        <v>860</v>
      </c>
      <c r="E37" s="32">
        <v>860</v>
      </c>
      <c r="F37" s="30" t="s">
        <v>7</v>
      </c>
      <c r="G37" s="30">
        <f t="shared" si="0"/>
        <v>34.4</v>
      </c>
      <c r="H37" s="21">
        <v>1000</v>
      </c>
    </row>
    <row r="38" spans="1:8" ht="15.75" thickBot="1">
      <c r="A38" s="29" t="s">
        <v>374</v>
      </c>
      <c r="B38" s="29" t="s">
        <v>431</v>
      </c>
      <c r="C38" s="32">
        <v>0</v>
      </c>
      <c r="D38" s="32">
        <v>12283</v>
      </c>
      <c r="E38" s="32">
        <v>12283</v>
      </c>
      <c r="F38" s="30" t="s">
        <v>7</v>
      </c>
      <c r="G38" s="30">
        <f t="shared" si="0"/>
        <v>491.32</v>
      </c>
      <c r="H38" s="21">
        <v>7000</v>
      </c>
    </row>
    <row r="39" spans="1:8" ht="15.75" thickBot="1">
      <c r="A39" s="29" t="s">
        <v>375</v>
      </c>
      <c r="B39" s="29" t="s">
        <v>419</v>
      </c>
      <c r="C39" s="32">
        <v>0</v>
      </c>
      <c r="D39" s="32">
        <v>3500</v>
      </c>
      <c r="E39" s="32">
        <v>3500</v>
      </c>
      <c r="F39" s="30" t="s">
        <v>7</v>
      </c>
      <c r="G39" s="30">
        <f t="shared" si="0"/>
        <v>140</v>
      </c>
      <c r="H39" s="21">
        <v>3600</v>
      </c>
    </row>
    <row r="40" spans="1:8" ht="15.75" thickBot="1">
      <c r="A40" s="29" t="s">
        <v>376</v>
      </c>
      <c r="B40" s="29" t="s">
        <v>428</v>
      </c>
      <c r="C40" s="32">
        <v>0</v>
      </c>
      <c r="D40" s="32">
        <v>5161</v>
      </c>
      <c r="E40" s="32">
        <v>5162</v>
      </c>
      <c r="F40" s="32">
        <v>-1</v>
      </c>
      <c r="G40" s="30">
        <f t="shared" si="0"/>
        <v>206.44</v>
      </c>
      <c r="H40" s="21">
        <v>5000</v>
      </c>
    </row>
    <row r="41" spans="1:8" ht="15.75" thickBot="1">
      <c r="A41" s="29" t="s">
        <v>377</v>
      </c>
      <c r="B41" s="29" t="s">
        <v>420</v>
      </c>
      <c r="C41" s="32">
        <v>0</v>
      </c>
      <c r="D41" s="32">
        <v>5560</v>
      </c>
      <c r="E41" s="32">
        <v>5560</v>
      </c>
      <c r="F41" s="30" t="s">
        <v>7</v>
      </c>
      <c r="G41" s="30">
        <f t="shared" si="0"/>
        <v>222.4</v>
      </c>
      <c r="H41" s="21">
        <v>11000</v>
      </c>
    </row>
    <row r="42" spans="1:8" ht="15.75" thickBot="1">
      <c r="A42" s="29" t="s">
        <v>378</v>
      </c>
      <c r="B42" s="29" t="s">
        <v>421</v>
      </c>
      <c r="C42" s="32">
        <v>0</v>
      </c>
      <c r="D42" s="32">
        <v>156</v>
      </c>
      <c r="E42" s="32">
        <v>156</v>
      </c>
      <c r="F42" s="30" t="s">
        <v>7</v>
      </c>
      <c r="G42" s="30">
        <f t="shared" si="0"/>
        <v>6.24</v>
      </c>
      <c r="H42" s="21">
        <v>200</v>
      </c>
    </row>
    <row r="43" spans="1:8" ht="15.75" thickBot="1">
      <c r="A43" s="29" t="s">
        <v>379</v>
      </c>
      <c r="B43" s="29" t="s">
        <v>429</v>
      </c>
      <c r="C43" s="32">
        <v>0</v>
      </c>
      <c r="D43" s="32">
        <v>8157</v>
      </c>
      <c r="E43" s="32">
        <v>8157</v>
      </c>
      <c r="F43" s="30" t="s">
        <v>7</v>
      </c>
      <c r="G43" s="30">
        <f t="shared" si="0"/>
        <v>326.28000000000003</v>
      </c>
      <c r="H43" s="7">
        <v>8500</v>
      </c>
    </row>
    <row r="44" spans="1:8" ht="15.75" thickBot="1">
      <c r="A44" s="29" t="s">
        <v>380</v>
      </c>
      <c r="B44" s="29" t="s">
        <v>422</v>
      </c>
      <c r="C44" s="32">
        <v>0</v>
      </c>
      <c r="D44" s="32">
        <v>6664</v>
      </c>
      <c r="E44" s="32">
        <v>6664</v>
      </c>
      <c r="F44" s="30" t="s">
        <v>7</v>
      </c>
      <c r="G44" s="30">
        <f t="shared" si="0"/>
        <v>266.56</v>
      </c>
      <c r="H44" s="7">
        <v>7000</v>
      </c>
    </row>
    <row r="45" spans="1:8" ht="15.75" thickBot="1">
      <c r="A45" s="29" t="s">
        <v>381</v>
      </c>
      <c r="B45" s="29" t="s">
        <v>423</v>
      </c>
      <c r="C45" s="32">
        <v>0</v>
      </c>
      <c r="D45" s="32">
        <v>2118</v>
      </c>
      <c r="E45" s="32">
        <v>2118</v>
      </c>
      <c r="F45" s="30" t="s">
        <v>7</v>
      </c>
      <c r="G45" s="30">
        <f t="shared" si="0"/>
        <v>84.72</v>
      </c>
      <c r="H45" s="7">
        <v>2500</v>
      </c>
    </row>
    <row r="46" spans="1:8" ht="15.75" thickBot="1">
      <c r="A46" s="29" t="s">
        <v>382</v>
      </c>
      <c r="B46" s="29" t="s">
        <v>424</v>
      </c>
      <c r="C46" s="32">
        <v>0</v>
      </c>
      <c r="D46" s="32">
        <v>1710</v>
      </c>
      <c r="E46" s="32">
        <v>1710</v>
      </c>
      <c r="F46" s="30" t="s">
        <v>7</v>
      </c>
      <c r="G46" s="30">
        <f t="shared" si="0"/>
        <v>68.400000000000006</v>
      </c>
      <c r="H46" s="7">
        <v>2000</v>
      </c>
    </row>
    <row r="47" spans="1:8" ht="15.75" thickBot="1">
      <c r="A47" s="25" t="s">
        <v>383</v>
      </c>
      <c r="B47" s="25" t="s">
        <v>311</v>
      </c>
      <c r="C47" s="31">
        <v>17350</v>
      </c>
      <c r="D47" s="31">
        <v>13582</v>
      </c>
      <c r="E47" s="31">
        <v>8892</v>
      </c>
      <c r="F47" s="31">
        <v>4690</v>
      </c>
      <c r="G47" s="26">
        <f t="shared" si="0"/>
        <v>543.28</v>
      </c>
      <c r="H47" s="9">
        <f t="shared" si="1"/>
        <v>14125.28</v>
      </c>
    </row>
    <row r="48" spans="1:8" ht="15.75" thickBot="1">
      <c r="A48" s="29" t="s">
        <v>384</v>
      </c>
      <c r="B48" s="36" t="s">
        <v>385</v>
      </c>
      <c r="C48" s="32">
        <v>3000</v>
      </c>
      <c r="D48" s="32">
        <v>3000</v>
      </c>
      <c r="E48" s="26" t="s">
        <v>7</v>
      </c>
      <c r="F48" s="32">
        <v>3000</v>
      </c>
      <c r="G48" s="30">
        <f t="shared" si="0"/>
        <v>120</v>
      </c>
      <c r="H48" s="7">
        <v>4000</v>
      </c>
    </row>
    <row r="49" spans="1:8" ht="15.75" thickBot="1">
      <c r="A49" s="29" t="s">
        <v>386</v>
      </c>
      <c r="B49" s="36" t="s">
        <v>387</v>
      </c>
      <c r="C49" s="32">
        <v>5000</v>
      </c>
      <c r="D49" s="32">
        <v>5000</v>
      </c>
      <c r="E49" s="26" t="s">
        <v>7</v>
      </c>
      <c r="F49" s="32">
        <v>5000</v>
      </c>
      <c r="G49" s="30">
        <f t="shared" si="0"/>
        <v>200</v>
      </c>
      <c r="H49" s="7">
        <f t="shared" si="1"/>
        <v>5200</v>
      </c>
    </row>
    <row r="50" spans="1:8" ht="15.75" thickBot="1">
      <c r="A50" s="29" t="s">
        <v>388</v>
      </c>
      <c r="B50" s="29" t="s">
        <v>389</v>
      </c>
      <c r="C50" s="32">
        <v>2350</v>
      </c>
      <c r="D50" s="32">
        <v>1666</v>
      </c>
      <c r="E50" s="32">
        <v>3034</v>
      </c>
      <c r="F50" s="32">
        <v>-1368</v>
      </c>
      <c r="G50" s="30">
        <f t="shared" si="0"/>
        <v>66.64</v>
      </c>
      <c r="H50" s="7">
        <v>2000</v>
      </c>
    </row>
    <row r="51" spans="1:8" ht="15.75" thickBot="1">
      <c r="A51" s="29" t="s">
        <v>390</v>
      </c>
      <c r="B51" s="29" t="s">
        <v>391</v>
      </c>
      <c r="C51" s="32">
        <v>2000</v>
      </c>
      <c r="D51" s="32">
        <v>887</v>
      </c>
      <c r="E51" s="32">
        <v>887</v>
      </c>
      <c r="F51" s="30" t="s">
        <v>7</v>
      </c>
      <c r="G51" s="30">
        <f t="shared" si="0"/>
        <v>35.480000000000004</v>
      </c>
      <c r="H51" s="7">
        <v>1000</v>
      </c>
    </row>
    <row r="52" spans="1:8" ht="15.75" thickBot="1">
      <c r="A52" s="29" t="s">
        <v>392</v>
      </c>
      <c r="B52" s="29" t="s">
        <v>393</v>
      </c>
      <c r="C52" s="32">
        <v>3000</v>
      </c>
      <c r="D52" s="32">
        <v>1029</v>
      </c>
      <c r="E52" s="32">
        <v>4971</v>
      </c>
      <c r="F52" s="32">
        <v>-3942</v>
      </c>
      <c r="G52" s="30">
        <f t="shared" si="0"/>
        <v>41.160000000000004</v>
      </c>
      <c r="H52" s="7">
        <v>2000</v>
      </c>
    </row>
    <row r="53" spans="1:8" ht="15.75" thickBot="1">
      <c r="A53" s="29" t="s">
        <v>394</v>
      </c>
      <c r="B53" s="29" t="s">
        <v>395</v>
      </c>
      <c r="C53" s="32">
        <v>2000</v>
      </c>
      <c r="D53" s="32">
        <v>2000</v>
      </c>
      <c r="E53" s="30" t="s">
        <v>7</v>
      </c>
      <c r="F53" s="32">
        <v>2000</v>
      </c>
      <c r="G53" s="30">
        <f t="shared" si="0"/>
        <v>80</v>
      </c>
      <c r="H53" s="7">
        <v>2000</v>
      </c>
    </row>
    <row r="54" spans="1:8" ht="15.75" thickBot="1">
      <c r="A54" s="25" t="s">
        <v>396</v>
      </c>
      <c r="B54" s="25" t="s">
        <v>397</v>
      </c>
      <c r="C54" s="31">
        <v>47250</v>
      </c>
      <c r="D54" s="31">
        <v>47250</v>
      </c>
      <c r="E54" s="31">
        <v>21118</v>
      </c>
      <c r="F54" s="31">
        <v>26132</v>
      </c>
      <c r="G54" s="26">
        <f t="shared" si="0"/>
        <v>1890</v>
      </c>
      <c r="H54" s="9">
        <v>40000</v>
      </c>
    </row>
    <row r="55" spans="1:8" ht="15.75" thickBot="1">
      <c r="A55" s="25" t="s">
        <v>398</v>
      </c>
      <c r="B55" s="25" t="s">
        <v>399</v>
      </c>
      <c r="C55" s="31">
        <v>20695</v>
      </c>
      <c r="D55" s="31">
        <v>32612</v>
      </c>
      <c r="E55" s="31">
        <v>31597</v>
      </c>
      <c r="F55" s="31">
        <v>1015</v>
      </c>
      <c r="G55" s="26">
        <f t="shared" si="0"/>
        <v>1304.48</v>
      </c>
      <c r="H55" s="9">
        <f>SUM(H56+H61)</f>
        <v>36500</v>
      </c>
    </row>
    <row r="56" spans="1:8" ht="15.75" thickBot="1">
      <c r="A56" s="33" t="s">
        <v>400</v>
      </c>
      <c r="B56" s="33" t="s">
        <v>401</v>
      </c>
      <c r="C56" s="34">
        <v>20000</v>
      </c>
      <c r="D56" s="34">
        <v>32567</v>
      </c>
      <c r="E56" s="34">
        <v>31567</v>
      </c>
      <c r="F56" s="34">
        <v>1000</v>
      </c>
      <c r="G56" s="35">
        <f t="shared" si="0"/>
        <v>1302.68</v>
      </c>
      <c r="H56" s="12">
        <f>SUM(H57)</f>
        <v>36000</v>
      </c>
    </row>
    <row r="57" spans="1:8" ht="15.75" thickBot="1">
      <c r="A57" s="33" t="s">
        <v>402</v>
      </c>
      <c r="B57" s="33" t="s">
        <v>403</v>
      </c>
      <c r="C57" s="34">
        <v>20000</v>
      </c>
      <c r="D57" s="34">
        <v>32567</v>
      </c>
      <c r="E57" s="34">
        <v>31567</v>
      </c>
      <c r="F57" s="34">
        <v>1000</v>
      </c>
      <c r="G57" s="35">
        <f t="shared" si="0"/>
        <v>1302.68</v>
      </c>
      <c r="H57" s="12">
        <f>SUM(H58:H60)</f>
        <v>36000</v>
      </c>
    </row>
    <row r="58" spans="1:8" ht="15.75" thickBot="1">
      <c r="A58" s="29" t="s">
        <v>404</v>
      </c>
      <c r="B58" s="29" t="s">
        <v>405</v>
      </c>
      <c r="C58" s="32">
        <v>10000</v>
      </c>
      <c r="D58" s="32">
        <v>17511</v>
      </c>
      <c r="E58" s="32">
        <v>17511</v>
      </c>
      <c r="F58" s="30" t="s">
        <v>7</v>
      </c>
      <c r="G58" s="30">
        <f t="shared" si="0"/>
        <v>700.44</v>
      </c>
      <c r="H58" s="7">
        <v>20000</v>
      </c>
    </row>
    <row r="59" spans="1:8" ht="15.75" thickBot="1">
      <c r="A59" s="29" t="s">
        <v>406</v>
      </c>
      <c r="B59" s="29" t="s">
        <v>407</v>
      </c>
      <c r="C59" s="32">
        <v>9000</v>
      </c>
      <c r="D59" s="32">
        <v>14056</v>
      </c>
      <c r="E59" s="32">
        <v>14056</v>
      </c>
      <c r="F59" s="30" t="s">
        <v>7</v>
      </c>
      <c r="G59" s="30">
        <f t="shared" si="0"/>
        <v>562.24</v>
      </c>
      <c r="H59" s="7">
        <v>15000</v>
      </c>
    </row>
    <row r="60" spans="1:8" ht="15.75" thickBot="1">
      <c r="A60" s="29" t="s">
        <v>408</v>
      </c>
      <c r="B60" s="29" t="s">
        <v>409</v>
      </c>
      <c r="C60" s="32">
        <v>1000</v>
      </c>
      <c r="D60" s="32">
        <v>1000</v>
      </c>
      <c r="E60" s="30" t="s">
        <v>7</v>
      </c>
      <c r="F60" s="32">
        <v>1000</v>
      </c>
      <c r="G60" s="30">
        <f t="shared" si="0"/>
        <v>40</v>
      </c>
      <c r="H60" s="7">
        <v>1000</v>
      </c>
    </row>
    <row r="61" spans="1:8" ht="15.75" thickBot="1">
      <c r="A61" s="33" t="s">
        <v>410</v>
      </c>
      <c r="B61" s="33" t="s">
        <v>205</v>
      </c>
      <c r="C61" s="34">
        <v>695</v>
      </c>
      <c r="D61" s="34">
        <v>45</v>
      </c>
      <c r="E61" s="34">
        <v>30</v>
      </c>
      <c r="F61" s="34">
        <v>15</v>
      </c>
      <c r="G61" s="35">
        <f t="shared" si="0"/>
        <v>1.8</v>
      </c>
      <c r="H61" s="12">
        <f>SUM(H62)</f>
        <v>500</v>
      </c>
    </row>
    <row r="62" spans="1:8" ht="15.75" thickBot="1">
      <c r="A62" s="33" t="s">
        <v>411</v>
      </c>
      <c r="B62" s="33" t="s">
        <v>205</v>
      </c>
      <c r="C62" s="34">
        <v>695</v>
      </c>
      <c r="D62" s="34">
        <v>45</v>
      </c>
      <c r="E62" s="34">
        <v>30</v>
      </c>
      <c r="F62" s="34">
        <v>15</v>
      </c>
      <c r="G62" s="35">
        <f t="shared" ref="G62:G66" si="2">SUM(D62*4%)</f>
        <v>1.8</v>
      </c>
      <c r="H62" s="12">
        <f>SUM(H63)</f>
        <v>500</v>
      </c>
    </row>
    <row r="63" spans="1:8" ht="15.75" thickBot="1">
      <c r="A63" s="29" t="s">
        <v>412</v>
      </c>
      <c r="B63" s="29" t="s">
        <v>205</v>
      </c>
      <c r="C63" s="32">
        <v>695</v>
      </c>
      <c r="D63" s="32">
        <v>45</v>
      </c>
      <c r="E63" s="32">
        <v>30</v>
      </c>
      <c r="F63" s="32">
        <v>15</v>
      </c>
      <c r="G63" s="30">
        <f t="shared" si="2"/>
        <v>1.8</v>
      </c>
      <c r="H63" s="7">
        <v>500</v>
      </c>
    </row>
    <row r="64" spans="1:8" ht="15.75" thickBot="1">
      <c r="A64" s="25" t="s">
        <v>413</v>
      </c>
      <c r="B64" s="25" t="s">
        <v>292</v>
      </c>
      <c r="C64" s="31">
        <v>40000</v>
      </c>
      <c r="D64" s="31">
        <v>224832</v>
      </c>
      <c r="E64" s="31">
        <v>224832</v>
      </c>
      <c r="F64" s="26" t="s">
        <v>7</v>
      </c>
      <c r="G64" s="26">
        <f t="shared" si="2"/>
        <v>8993.2800000000007</v>
      </c>
      <c r="H64" s="9">
        <f>SUM(H65)</f>
        <v>100000</v>
      </c>
    </row>
    <row r="65" spans="1:8" ht="15.75" thickBot="1">
      <c r="A65" s="29" t="s">
        <v>414</v>
      </c>
      <c r="B65" s="29" t="s">
        <v>415</v>
      </c>
      <c r="C65" s="32">
        <v>40000</v>
      </c>
      <c r="D65" s="32">
        <v>224832</v>
      </c>
      <c r="E65" s="32">
        <v>224832</v>
      </c>
      <c r="F65" s="30" t="s">
        <v>7</v>
      </c>
      <c r="G65" s="30">
        <f t="shared" si="2"/>
        <v>8993.2800000000007</v>
      </c>
      <c r="H65" s="7">
        <v>100000</v>
      </c>
    </row>
    <row r="66" spans="1:8" ht="15.75" thickBot="1">
      <c r="A66" s="25" t="s">
        <v>7</v>
      </c>
      <c r="B66" s="25" t="s">
        <v>416</v>
      </c>
      <c r="C66" s="31">
        <v>1766574</v>
      </c>
      <c r="D66" s="31">
        <v>2073626</v>
      </c>
      <c r="E66" s="31">
        <v>1489859</v>
      </c>
      <c r="F66" s="31">
        <v>583767</v>
      </c>
      <c r="G66" s="30">
        <f t="shared" si="2"/>
        <v>82945.040000000008</v>
      </c>
      <c r="H66" s="9">
        <f>SUM(H6+H12+H47+H54+H55+H64)</f>
        <v>1917391.88</v>
      </c>
    </row>
    <row r="71" spans="1:8" ht="24" thickBot="1">
      <c r="B71" s="37" t="s">
        <v>425</v>
      </c>
    </row>
    <row r="72" spans="1:8" ht="35.25" customHeight="1" thickBot="1">
      <c r="A72" s="22" t="s">
        <v>0</v>
      </c>
      <c r="B72" s="22" t="s">
        <v>1</v>
      </c>
      <c r="C72" s="24" t="s">
        <v>2</v>
      </c>
      <c r="D72" s="24" t="s">
        <v>3</v>
      </c>
      <c r="E72" s="24" t="s">
        <v>4</v>
      </c>
      <c r="F72" s="24" t="s">
        <v>5</v>
      </c>
      <c r="G72" s="24" t="s">
        <v>6</v>
      </c>
      <c r="H72" s="24" t="s">
        <v>295</v>
      </c>
    </row>
    <row r="73" spans="1:8" ht="15.75" hidden="1" thickBot="1">
      <c r="A73" s="6"/>
      <c r="B73" s="6"/>
      <c r="C73" s="5"/>
      <c r="D73" s="5"/>
      <c r="E73" s="5"/>
      <c r="F73" s="5"/>
      <c r="G73" s="5"/>
      <c r="H73" s="5"/>
    </row>
    <row r="74" spans="1:8" ht="15.75" hidden="1" thickBot="1">
      <c r="A74" s="8" t="s">
        <v>7</v>
      </c>
      <c r="B74" s="8" t="s">
        <v>7</v>
      </c>
      <c r="C74" s="7" t="s">
        <v>7</v>
      </c>
      <c r="D74" s="7" t="s">
        <v>7</v>
      </c>
      <c r="E74" s="7" t="s">
        <v>7</v>
      </c>
      <c r="F74" s="7" t="s">
        <v>7</v>
      </c>
      <c r="G74" s="7" t="s">
        <v>7</v>
      </c>
      <c r="H74" s="7"/>
    </row>
    <row r="75" spans="1:8" ht="15.75" hidden="1" thickBot="1">
      <c r="A75" s="8" t="s">
        <v>7</v>
      </c>
      <c r="B75" s="8" t="s">
        <v>7</v>
      </c>
      <c r="C75" s="7" t="s">
        <v>7</v>
      </c>
      <c r="D75" s="7" t="s">
        <v>7</v>
      </c>
      <c r="E75" s="7" t="s">
        <v>7</v>
      </c>
      <c r="F75" s="7" t="s">
        <v>7</v>
      </c>
      <c r="G75" s="7" t="s">
        <v>294</v>
      </c>
    </row>
    <row r="76" spans="1:8" ht="15.75" thickBot="1">
      <c r="A76" s="19" t="s">
        <v>8</v>
      </c>
      <c r="B76" s="19" t="s">
        <v>9</v>
      </c>
      <c r="C76" s="20">
        <v>1257057</v>
      </c>
      <c r="D76" s="20">
        <v>1349209</v>
      </c>
      <c r="E76" s="20">
        <v>989339</v>
      </c>
      <c r="F76" s="20">
        <v>359870</v>
      </c>
      <c r="G76" s="9">
        <f>SUM(D76/12)</f>
        <v>112434.08333333333</v>
      </c>
      <c r="H76" s="9">
        <f>SUM(H77+H123)</f>
        <v>1329949.5</v>
      </c>
    </row>
    <row r="77" spans="1:8" ht="15.75" thickBot="1">
      <c r="A77" s="19" t="s">
        <v>10</v>
      </c>
      <c r="B77" s="19" t="s">
        <v>11</v>
      </c>
      <c r="C77" s="20">
        <v>854531</v>
      </c>
      <c r="D77" s="20">
        <v>854590</v>
      </c>
      <c r="E77" s="20">
        <v>633940</v>
      </c>
      <c r="F77" s="20">
        <v>220650</v>
      </c>
      <c r="G77" s="9">
        <f t="shared" ref="G77:G122" si="3">SUM(D77/12)</f>
        <v>71215.833333333328</v>
      </c>
      <c r="H77" s="9">
        <f>SUM(H78+H97+H100+H106+H115)</f>
        <v>828008</v>
      </c>
    </row>
    <row r="78" spans="1:8" ht="15.75" thickBot="1">
      <c r="A78" s="16" t="s">
        <v>12</v>
      </c>
      <c r="B78" s="16" t="s">
        <v>13</v>
      </c>
      <c r="C78" s="17">
        <v>704175</v>
      </c>
      <c r="D78" s="17">
        <v>660873</v>
      </c>
      <c r="E78" s="17">
        <v>495329</v>
      </c>
      <c r="F78" s="17">
        <v>165544</v>
      </c>
      <c r="G78" s="18">
        <f t="shared" si="3"/>
        <v>55072.75</v>
      </c>
      <c r="H78" s="18">
        <f>SUM(H79+H80+H82+H84+H86+H88+H90+H92+H94)</f>
        <v>659508</v>
      </c>
    </row>
    <row r="79" spans="1:8" ht="15.75" thickBot="1">
      <c r="A79" s="10" t="s">
        <v>14</v>
      </c>
      <c r="B79" s="10" t="s">
        <v>15</v>
      </c>
      <c r="C79" s="11">
        <v>264238</v>
      </c>
      <c r="D79" s="11">
        <v>250375</v>
      </c>
      <c r="E79" s="11">
        <v>187752</v>
      </c>
      <c r="F79" s="11">
        <v>62623</v>
      </c>
      <c r="G79" s="12">
        <f t="shared" si="3"/>
        <v>20864.583333333332</v>
      </c>
      <c r="H79" s="12">
        <v>249841</v>
      </c>
    </row>
    <row r="80" spans="1:8" ht="15.75" thickBot="1">
      <c r="A80" s="10" t="s">
        <v>16</v>
      </c>
      <c r="B80" s="10" t="s">
        <v>17</v>
      </c>
      <c r="C80" s="11">
        <v>39635</v>
      </c>
      <c r="D80" s="11">
        <v>37557</v>
      </c>
      <c r="E80" s="11">
        <v>28163</v>
      </c>
      <c r="F80" s="11">
        <v>9394</v>
      </c>
      <c r="G80" s="12">
        <f t="shared" si="3"/>
        <v>3129.75</v>
      </c>
      <c r="H80" s="12">
        <v>37476</v>
      </c>
    </row>
    <row r="81" spans="1:13" ht="15.75" thickBot="1">
      <c r="A81" s="8" t="s">
        <v>18</v>
      </c>
      <c r="B81" s="8" t="s">
        <v>19</v>
      </c>
      <c r="C81" s="4">
        <v>39635</v>
      </c>
      <c r="D81" s="4">
        <v>37557</v>
      </c>
      <c r="E81" s="4">
        <v>28163</v>
      </c>
      <c r="F81" s="4">
        <v>9394</v>
      </c>
      <c r="G81" s="7">
        <f t="shared" si="3"/>
        <v>3129.75</v>
      </c>
      <c r="H81" s="9">
        <v>37476</v>
      </c>
    </row>
    <row r="82" spans="1:13" ht="15.75" thickBot="1">
      <c r="A82" s="10" t="s">
        <v>20</v>
      </c>
      <c r="B82" s="10" t="s">
        <v>21</v>
      </c>
      <c r="C82" s="11">
        <v>48698</v>
      </c>
      <c r="D82" s="11">
        <v>42072</v>
      </c>
      <c r="E82" s="11">
        <v>31267</v>
      </c>
      <c r="F82" s="11">
        <v>10805</v>
      </c>
      <c r="G82" s="12">
        <f t="shared" si="3"/>
        <v>3506</v>
      </c>
      <c r="H82" s="12">
        <v>38628</v>
      </c>
    </row>
    <row r="83" spans="1:13" ht="15.75" thickBot="1">
      <c r="A83" s="8" t="s">
        <v>22</v>
      </c>
      <c r="B83" s="8" t="s">
        <v>23</v>
      </c>
      <c r="C83" s="4">
        <v>48698</v>
      </c>
      <c r="D83" s="4">
        <v>42072</v>
      </c>
      <c r="E83" s="4">
        <v>31267</v>
      </c>
      <c r="F83" s="4">
        <v>10805</v>
      </c>
      <c r="G83" s="7">
        <f t="shared" si="3"/>
        <v>3506</v>
      </c>
      <c r="H83" s="9">
        <v>38628</v>
      </c>
    </row>
    <row r="84" spans="1:13" ht="15.75" thickBot="1">
      <c r="A84" s="10" t="s">
        <v>24</v>
      </c>
      <c r="B84" s="10" t="s">
        <v>25</v>
      </c>
      <c r="C84" s="11">
        <v>11973</v>
      </c>
      <c r="D84" s="11">
        <v>11230</v>
      </c>
      <c r="E84" s="11">
        <v>8418</v>
      </c>
      <c r="F84" s="11">
        <v>2812</v>
      </c>
      <c r="G84" s="12">
        <f t="shared" si="3"/>
        <v>935.83333333333337</v>
      </c>
      <c r="H84" s="12">
        <v>12000</v>
      </c>
      <c r="J84" s="40"/>
      <c r="K84" s="40"/>
      <c r="L84" s="40"/>
      <c r="M84" s="40"/>
    </row>
    <row r="85" spans="1:13" ht="15.75" thickBot="1">
      <c r="A85" s="8" t="s">
        <v>26</v>
      </c>
      <c r="B85" s="8" t="s">
        <v>27</v>
      </c>
      <c r="C85" s="4">
        <v>11973</v>
      </c>
      <c r="D85" s="4">
        <v>11230</v>
      </c>
      <c r="E85" s="4">
        <v>8418</v>
      </c>
      <c r="F85" s="4">
        <v>2812</v>
      </c>
      <c r="G85" s="7">
        <f t="shared" si="3"/>
        <v>935.83333333333337</v>
      </c>
      <c r="H85" s="9">
        <v>12000</v>
      </c>
      <c r="J85" s="41"/>
      <c r="K85" s="41"/>
      <c r="L85" s="41"/>
      <c r="M85" s="41"/>
    </row>
    <row r="86" spans="1:13" ht="15.75" thickBot="1">
      <c r="A86" s="10" t="s">
        <v>28</v>
      </c>
      <c r="B86" s="10" t="s">
        <v>29</v>
      </c>
      <c r="C86" s="11">
        <v>5700</v>
      </c>
      <c r="D86" s="11">
        <v>6914</v>
      </c>
      <c r="E86" s="11">
        <v>5109</v>
      </c>
      <c r="F86" s="11">
        <v>1805</v>
      </c>
      <c r="G86" s="12">
        <f t="shared" si="3"/>
        <v>576.16666666666663</v>
      </c>
      <c r="H86" s="12">
        <v>7000</v>
      </c>
      <c r="J86" s="41"/>
      <c r="K86" s="41"/>
      <c r="L86" s="41"/>
      <c r="M86" s="41"/>
    </row>
    <row r="87" spans="1:13" ht="15.75" thickBot="1">
      <c r="A87" s="8" t="s">
        <v>30</v>
      </c>
      <c r="B87" s="8" t="s">
        <v>29</v>
      </c>
      <c r="C87" s="4">
        <v>5700</v>
      </c>
      <c r="D87" s="4">
        <v>6914</v>
      </c>
      <c r="E87" s="4">
        <v>5109</v>
      </c>
      <c r="F87" s="4">
        <v>1805</v>
      </c>
      <c r="G87" s="7">
        <f t="shared" si="3"/>
        <v>576.16666666666663</v>
      </c>
      <c r="H87" s="9">
        <v>7000</v>
      </c>
      <c r="J87" s="41"/>
      <c r="K87" s="41"/>
      <c r="L87" s="41"/>
      <c r="M87" s="41"/>
    </row>
    <row r="88" spans="1:13" ht="15.75" thickBot="1">
      <c r="A88" s="10" t="s">
        <v>31</v>
      </c>
      <c r="B88" s="10" t="s">
        <v>32</v>
      </c>
      <c r="C88" s="11">
        <v>43292</v>
      </c>
      <c r="D88" s="11">
        <v>40837</v>
      </c>
      <c r="E88" s="11">
        <v>30621</v>
      </c>
      <c r="F88" s="11">
        <v>10216</v>
      </c>
      <c r="G88" s="12">
        <f t="shared" si="3"/>
        <v>3403.0833333333335</v>
      </c>
      <c r="H88" s="12">
        <v>40722</v>
      </c>
    </row>
    <row r="89" spans="1:13" ht="15.75" thickBot="1">
      <c r="A89" s="8" t="s">
        <v>33</v>
      </c>
      <c r="B89" s="8" t="s">
        <v>34</v>
      </c>
      <c r="C89" s="4">
        <v>43292</v>
      </c>
      <c r="D89" s="4">
        <v>40837</v>
      </c>
      <c r="E89" s="4">
        <v>30621</v>
      </c>
      <c r="F89" s="4">
        <v>10216</v>
      </c>
      <c r="G89" s="7">
        <f t="shared" si="3"/>
        <v>3403.0833333333335</v>
      </c>
      <c r="H89" s="9">
        <v>40722</v>
      </c>
    </row>
    <row r="90" spans="1:13" ht="15.75" thickBot="1">
      <c r="A90" s="10" t="s">
        <v>35</v>
      </c>
      <c r="B90" s="10" t="s">
        <v>36</v>
      </c>
      <c r="C90" s="11">
        <v>6969</v>
      </c>
      <c r="D90" s="11">
        <v>6579</v>
      </c>
      <c r="E90" s="11">
        <v>4916</v>
      </c>
      <c r="F90" s="11">
        <v>1663</v>
      </c>
      <c r="G90" s="12">
        <f t="shared" si="3"/>
        <v>548.25</v>
      </c>
      <c r="H90" s="12">
        <v>7000</v>
      </c>
    </row>
    <row r="91" spans="1:13" ht="15.75" thickBot="1">
      <c r="A91" s="8" t="s">
        <v>37</v>
      </c>
      <c r="B91" s="8" t="s">
        <v>38</v>
      </c>
      <c r="C91" s="4">
        <v>6969</v>
      </c>
      <c r="D91" s="4">
        <v>6579</v>
      </c>
      <c r="E91" s="4">
        <v>4916</v>
      </c>
      <c r="F91" s="4">
        <v>1663</v>
      </c>
      <c r="G91" s="7">
        <f t="shared" si="3"/>
        <v>548.25</v>
      </c>
      <c r="H91" s="9">
        <v>7000</v>
      </c>
    </row>
    <row r="92" spans="1:13" ht="15.75" thickBot="1">
      <c r="A92" s="10" t="s">
        <v>39</v>
      </c>
      <c r="B92" s="10" t="s">
        <v>40</v>
      </c>
      <c r="C92" s="11">
        <v>268238</v>
      </c>
      <c r="D92" s="11">
        <v>250375</v>
      </c>
      <c r="E92" s="11">
        <v>187752</v>
      </c>
      <c r="F92" s="11">
        <v>62623</v>
      </c>
      <c r="G92" s="12">
        <f t="shared" si="3"/>
        <v>20864.583333333332</v>
      </c>
      <c r="H92" s="12">
        <v>249841</v>
      </c>
    </row>
    <row r="93" spans="1:13" ht="15.75" thickBot="1">
      <c r="A93" s="8" t="s">
        <v>41</v>
      </c>
      <c r="B93" s="8" t="s">
        <v>42</v>
      </c>
      <c r="C93" s="4">
        <v>268238</v>
      </c>
      <c r="D93" s="4">
        <v>250375</v>
      </c>
      <c r="E93" s="4">
        <v>187752</v>
      </c>
      <c r="F93" s="4">
        <v>62623</v>
      </c>
      <c r="G93" s="7">
        <f t="shared" si="3"/>
        <v>20864.583333333332</v>
      </c>
      <c r="H93" s="9">
        <v>249841</v>
      </c>
    </row>
    <row r="94" spans="1:13" ht="15.75" thickBot="1">
      <c r="A94" s="10" t="s">
        <v>43</v>
      </c>
      <c r="B94" s="10" t="s">
        <v>44</v>
      </c>
      <c r="C94" s="11">
        <v>15432</v>
      </c>
      <c r="D94" s="11">
        <v>14934</v>
      </c>
      <c r="E94" s="11">
        <v>11331</v>
      </c>
      <c r="F94" s="11">
        <v>3603</v>
      </c>
      <c r="G94" s="12">
        <f t="shared" si="3"/>
        <v>1244.5</v>
      </c>
      <c r="H94" s="12">
        <f>SUM(H95:H96)</f>
        <v>17000</v>
      </c>
    </row>
    <row r="95" spans="1:13" ht="15.75" thickBot="1">
      <c r="A95" s="8" t="s">
        <v>45</v>
      </c>
      <c r="B95" s="8" t="s">
        <v>46</v>
      </c>
      <c r="C95" s="4">
        <v>2497</v>
      </c>
      <c r="D95" s="4">
        <v>2511</v>
      </c>
      <c r="E95" s="4">
        <v>1887</v>
      </c>
      <c r="F95" s="4">
        <v>624</v>
      </c>
      <c r="G95" s="7">
        <f t="shared" si="3"/>
        <v>209.25</v>
      </c>
      <c r="H95" s="9">
        <v>3000</v>
      </c>
    </row>
    <row r="96" spans="1:13" ht="15.75" thickBot="1">
      <c r="A96" s="8" t="s">
        <v>47</v>
      </c>
      <c r="B96" s="8" t="s">
        <v>48</v>
      </c>
      <c r="C96" s="4">
        <v>12935</v>
      </c>
      <c r="D96" s="4">
        <v>12423</v>
      </c>
      <c r="E96" s="4">
        <v>9444</v>
      </c>
      <c r="F96" s="4">
        <v>2979</v>
      </c>
      <c r="G96" s="7">
        <f t="shared" si="3"/>
        <v>1035.25</v>
      </c>
      <c r="H96" s="9">
        <v>14000</v>
      </c>
    </row>
    <row r="97" spans="1:8" ht="15.75" thickBot="1">
      <c r="A97" s="10" t="s">
        <v>49</v>
      </c>
      <c r="B97" s="10" t="s">
        <v>50</v>
      </c>
      <c r="C97" s="11">
        <v>15000</v>
      </c>
      <c r="D97" s="11">
        <v>20189</v>
      </c>
      <c r="E97" s="11">
        <v>24055</v>
      </c>
      <c r="F97" s="11">
        <v>-3866</v>
      </c>
      <c r="G97" s="12">
        <f t="shared" si="3"/>
        <v>1682.4166666666667</v>
      </c>
      <c r="H97" s="12">
        <f>SUM(H98:H99)</f>
        <v>31000</v>
      </c>
    </row>
    <row r="98" spans="1:8" ht="15.75" thickBot="1">
      <c r="A98" s="8" t="s">
        <v>51</v>
      </c>
      <c r="B98" s="8" t="s">
        <v>52</v>
      </c>
      <c r="C98" s="4">
        <v>0</v>
      </c>
      <c r="D98" s="4">
        <v>0</v>
      </c>
      <c r="E98" s="4">
        <v>8630</v>
      </c>
      <c r="F98" s="4">
        <v>-8630</v>
      </c>
      <c r="G98" s="7">
        <f t="shared" si="3"/>
        <v>0</v>
      </c>
      <c r="H98" s="9">
        <v>8000</v>
      </c>
    </row>
    <row r="99" spans="1:8" ht="15.75" thickBot="1">
      <c r="A99" s="8" t="s">
        <v>53</v>
      </c>
      <c r="B99" s="8" t="s">
        <v>54</v>
      </c>
      <c r="C99" s="4">
        <v>15000</v>
      </c>
      <c r="D99" s="4">
        <v>20189</v>
      </c>
      <c r="E99" s="4">
        <v>15425</v>
      </c>
      <c r="F99" s="4">
        <v>4764</v>
      </c>
      <c r="G99" s="7">
        <f t="shared" si="3"/>
        <v>1682.4166666666667</v>
      </c>
      <c r="H99" s="9">
        <v>23000</v>
      </c>
    </row>
    <row r="100" spans="1:8" ht="15.75" thickBot="1">
      <c r="A100" s="16" t="s">
        <v>55</v>
      </c>
      <c r="B100" s="16" t="s">
        <v>56</v>
      </c>
      <c r="C100" s="17">
        <v>100806</v>
      </c>
      <c r="D100" s="17">
        <v>123812</v>
      </c>
      <c r="E100" s="17">
        <v>65565</v>
      </c>
      <c r="F100" s="17">
        <v>58247</v>
      </c>
      <c r="G100" s="18">
        <f t="shared" si="3"/>
        <v>10317.666666666666</v>
      </c>
      <c r="H100" s="18">
        <f>SUM(H101+H104)</f>
        <v>97000</v>
      </c>
    </row>
    <row r="101" spans="1:8" ht="15.75" thickBot="1">
      <c r="A101" s="10" t="s">
        <v>57</v>
      </c>
      <c r="B101" s="10" t="s">
        <v>58</v>
      </c>
      <c r="C101" s="11">
        <v>90806</v>
      </c>
      <c r="D101" s="11">
        <v>93812</v>
      </c>
      <c r="E101" s="11">
        <v>65565</v>
      </c>
      <c r="F101" s="11">
        <v>28247</v>
      </c>
      <c r="G101" s="12">
        <f t="shared" si="3"/>
        <v>7817.666666666667</v>
      </c>
      <c r="H101" s="12">
        <f>SUM(H102:H103)</f>
        <v>87000</v>
      </c>
    </row>
    <row r="102" spans="1:8" ht="15.75" thickBot="1">
      <c r="A102" s="8" t="s">
        <v>59</v>
      </c>
      <c r="B102" s="8" t="s">
        <v>427</v>
      </c>
      <c r="C102" s="4">
        <v>48305</v>
      </c>
      <c r="D102" s="4">
        <v>46906</v>
      </c>
      <c r="E102" s="4">
        <v>35145</v>
      </c>
      <c r="F102" s="4">
        <v>11761</v>
      </c>
      <c r="G102" s="7">
        <f t="shared" si="3"/>
        <v>3908.8333333333335</v>
      </c>
      <c r="H102" s="9">
        <v>47000</v>
      </c>
    </row>
    <row r="103" spans="1:8" ht="15.75" thickBot="1">
      <c r="A103" s="8" t="s">
        <v>61</v>
      </c>
      <c r="B103" s="8" t="s">
        <v>62</v>
      </c>
      <c r="C103" s="4">
        <v>42501</v>
      </c>
      <c r="D103" s="4">
        <v>46906</v>
      </c>
      <c r="E103" s="4">
        <v>30420</v>
      </c>
      <c r="F103" s="4">
        <v>16486</v>
      </c>
      <c r="G103" s="7">
        <f t="shared" si="3"/>
        <v>3908.8333333333335</v>
      </c>
      <c r="H103" s="9">
        <v>40000</v>
      </c>
    </row>
    <row r="104" spans="1:8" ht="15.75" thickBot="1">
      <c r="A104" s="10" t="s">
        <v>63</v>
      </c>
      <c r="B104" s="10" t="s">
        <v>64</v>
      </c>
      <c r="C104" s="11">
        <v>10000</v>
      </c>
      <c r="D104" s="11">
        <v>30000</v>
      </c>
      <c r="E104" s="12" t="s">
        <v>7</v>
      </c>
      <c r="F104" s="11">
        <v>30000</v>
      </c>
      <c r="G104" s="12">
        <f t="shared" si="3"/>
        <v>2500</v>
      </c>
      <c r="H104" s="12">
        <v>10000</v>
      </c>
    </row>
    <row r="105" spans="1:8" ht="15.75" thickBot="1">
      <c r="A105" s="8" t="s">
        <v>65</v>
      </c>
      <c r="B105" s="8" t="s">
        <v>66</v>
      </c>
      <c r="C105" s="4">
        <v>10000</v>
      </c>
      <c r="D105" s="4">
        <v>30000</v>
      </c>
      <c r="E105" s="7" t="s">
        <v>7</v>
      </c>
      <c r="F105" s="4">
        <v>30000</v>
      </c>
      <c r="G105" s="7">
        <f t="shared" si="3"/>
        <v>2500</v>
      </c>
      <c r="H105" s="9">
        <v>10000</v>
      </c>
    </row>
    <row r="106" spans="1:8" ht="15.75" thickBot="1">
      <c r="A106" s="16" t="s">
        <v>67</v>
      </c>
      <c r="B106" s="16" t="s">
        <v>68</v>
      </c>
      <c r="C106" s="17">
        <v>28000</v>
      </c>
      <c r="D106" s="17">
        <v>38746</v>
      </c>
      <c r="E106" s="17">
        <v>40057</v>
      </c>
      <c r="F106" s="17">
        <v>-1311</v>
      </c>
      <c r="G106" s="18">
        <f t="shared" si="3"/>
        <v>3228.8333333333335</v>
      </c>
      <c r="H106" s="18">
        <f>SUM(H107+H113+H114)</f>
        <v>28700</v>
      </c>
    </row>
    <row r="107" spans="1:8" ht="15.75" thickBot="1">
      <c r="A107" s="10" t="s">
        <v>69</v>
      </c>
      <c r="B107" s="10" t="s">
        <v>70</v>
      </c>
      <c r="C107" s="11">
        <v>12000</v>
      </c>
      <c r="D107" s="11">
        <v>22000</v>
      </c>
      <c r="E107" s="11">
        <v>29508</v>
      </c>
      <c r="F107" s="11">
        <v>-7508</v>
      </c>
      <c r="G107" s="12">
        <f t="shared" si="3"/>
        <v>1833.3333333333333</v>
      </c>
      <c r="H107" s="12">
        <f>SUM(H108:H112)</f>
        <v>13700</v>
      </c>
    </row>
    <row r="108" spans="1:8" ht="15.75" thickBot="1">
      <c r="A108" s="8" t="s">
        <v>71</v>
      </c>
      <c r="B108" s="8" t="s">
        <v>299</v>
      </c>
      <c r="C108" s="4">
        <v>12000</v>
      </c>
      <c r="D108" s="4">
        <v>17000</v>
      </c>
      <c r="E108" s="4">
        <v>20970</v>
      </c>
      <c r="F108" s="4">
        <v>-3970</v>
      </c>
      <c r="G108" s="7">
        <f t="shared" si="3"/>
        <v>1416.6666666666667</v>
      </c>
      <c r="H108" s="9">
        <v>8000</v>
      </c>
    </row>
    <row r="109" spans="1:8" ht="15.75" thickBot="1">
      <c r="A109" s="8" t="s">
        <v>72</v>
      </c>
      <c r="B109" s="8" t="s">
        <v>304</v>
      </c>
      <c r="C109" s="4">
        <v>0</v>
      </c>
      <c r="D109" s="4">
        <v>5000</v>
      </c>
      <c r="E109" s="4">
        <v>8538</v>
      </c>
      <c r="F109" s="4">
        <v>-3538</v>
      </c>
      <c r="G109" s="7">
        <f t="shared" si="3"/>
        <v>416.66666666666669</v>
      </c>
      <c r="H109" s="9">
        <v>3000</v>
      </c>
    </row>
    <row r="110" spans="1:8" ht="15.75" thickBot="1">
      <c r="A110" s="8" t="s">
        <v>296</v>
      </c>
      <c r="B110" s="8" t="s">
        <v>297</v>
      </c>
      <c r="C110" s="4"/>
      <c r="D110" s="4"/>
      <c r="E110" s="4"/>
      <c r="F110" s="4"/>
      <c r="G110" s="7"/>
      <c r="H110" s="9">
        <v>200</v>
      </c>
    </row>
    <row r="111" spans="1:8" ht="15.75" thickBot="1">
      <c r="A111" s="8" t="s">
        <v>296</v>
      </c>
      <c r="B111" s="8" t="s">
        <v>298</v>
      </c>
      <c r="C111" s="4"/>
      <c r="D111" s="4"/>
      <c r="E111" s="4"/>
      <c r="F111" s="4"/>
      <c r="G111" s="7"/>
      <c r="H111" s="9">
        <v>500</v>
      </c>
    </row>
    <row r="112" spans="1:8" ht="15.75" thickBot="1">
      <c r="A112" s="8" t="s">
        <v>300</v>
      </c>
      <c r="B112" s="8" t="s">
        <v>301</v>
      </c>
      <c r="C112" s="4"/>
      <c r="D112" s="4"/>
      <c r="E112" s="4"/>
      <c r="F112" s="4"/>
      <c r="G112" s="7"/>
      <c r="H112" s="9">
        <v>2000</v>
      </c>
    </row>
    <row r="113" spans="1:8" ht="15.75" thickBot="1">
      <c r="A113" s="10" t="s">
        <v>74</v>
      </c>
      <c r="B113" s="10" t="s">
        <v>75</v>
      </c>
      <c r="C113" s="11">
        <v>15000</v>
      </c>
      <c r="D113" s="11">
        <v>15746</v>
      </c>
      <c r="E113" s="11">
        <v>10549</v>
      </c>
      <c r="F113" s="11">
        <v>5197</v>
      </c>
      <c r="G113" s="12">
        <f t="shared" si="3"/>
        <v>1312.1666666666667</v>
      </c>
      <c r="H113" s="12">
        <v>14000</v>
      </c>
    </row>
    <row r="114" spans="1:8" ht="15.75" thickBot="1">
      <c r="A114" s="10" t="s">
        <v>76</v>
      </c>
      <c r="B114" s="10" t="s">
        <v>77</v>
      </c>
      <c r="C114" s="11">
        <v>1000</v>
      </c>
      <c r="D114" s="11">
        <v>1000</v>
      </c>
      <c r="E114" s="12" t="s">
        <v>7</v>
      </c>
      <c r="F114" s="11">
        <v>1000</v>
      </c>
      <c r="G114" s="12">
        <f t="shared" si="3"/>
        <v>83.333333333333329</v>
      </c>
      <c r="H114" s="12">
        <v>1000</v>
      </c>
    </row>
    <row r="115" spans="1:8" ht="15.75" thickBot="1">
      <c r="A115" s="16" t="s">
        <v>78</v>
      </c>
      <c r="B115" s="16" t="s">
        <v>79</v>
      </c>
      <c r="C115" s="17">
        <v>6550</v>
      </c>
      <c r="D115" s="17">
        <v>10970</v>
      </c>
      <c r="E115" s="17">
        <v>8934</v>
      </c>
      <c r="F115" s="17">
        <v>2036</v>
      </c>
      <c r="G115" s="18">
        <f t="shared" si="3"/>
        <v>914.16666666666663</v>
      </c>
      <c r="H115" s="18">
        <f>SUM(H116+H119+H120+H122)</f>
        <v>11800</v>
      </c>
    </row>
    <row r="116" spans="1:8" ht="15.75" thickBot="1">
      <c r="A116" s="10" t="s">
        <v>80</v>
      </c>
      <c r="B116" s="10" t="s">
        <v>81</v>
      </c>
      <c r="C116" s="11">
        <v>4000</v>
      </c>
      <c r="D116" s="11">
        <v>4920</v>
      </c>
      <c r="E116" s="11">
        <v>2920</v>
      </c>
      <c r="F116" s="11">
        <v>2000</v>
      </c>
      <c r="G116" s="12">
        <f t="shared" si="3"/>
        <v>410</v>
      </c>
      <c r="H116" s="12">
        <f>SUM(H117:H118)</f>
        <v>6000</v>
      </c>
    </row>
    <row r="117" spans="1:8" ht="15.75" thickBot="1">
      <c r="A117" s="8" t="s">
        <v>82</v>
      </c>
      <c r="B117" s="8" t="s">
        <v>83</v>
      </c>
      <c r="C117" s="4">
        <v>2000</v>
      </c>
      <c r="D117" s="4">
        <v>2920</v>
      </c>
      <c r="E117" s="4">
        <v>2920</v>
      </c>
      <c r="F117" s="7" t="s">
        <v>7</v>
      </c>
      <c r="G117" s="7">
        <f t="shared" si="3"/>
        <v>243.33333333333334</v>
      </c>
      <c r="H117" s="9">
        <v>3000</v>
      </c>
    </row>
    <row r="118" spans="1:8" ht="15.75" thickBot="1">
      <c r="A118" s="8" t="s">
        <v>84</v>
      </c>
      <c r="B118" s="8" t="s">
        <v>85</v>
      </c>
      <c r="C118" s="4">
        <v>2000</v>
      </c>
      <c r="D118" s="4">
        <v>2000</v>
      </c>
      <c r="E118" s="7" t="s">
        <v>7</v>
      </c>
      <c r="F118" s="4">
        <v>2000</v>
      </c>
      <c r="G118" s="7">
        <f t="shared" si="3"/>
        <v>166.66666666666666</v>
      </c>
      <c r="H118" s="9">
        <v>3000</v>
      </c>
    </row>
    <row r="119" spans="1:8" ht="15.75" thickBot="1">
      <c r="A119" s="10" t="s">
        <v>86</v>
      </c>
      <c r="B119" s="10" t="s">
        <v>87</v>
      </c>
      <c r="C119" s="11">
        <v>2000</v>
      </c>
      <c r="D119" s="11">
        <v>2018</v>
      </c>
      <c r="E119" s="11">
        <v>1982</v>
      </c>
      <c r="F119" s="11">
        <v>36</v>
      </c>
      <c r="G119" s="12">
        <f t="shared" si="3"/>
        <v>168.16666666666666</v>
      </c>
      <c r="H119" s="12">
        <v>2000</v>
      </c>
    </row>
    <row r="120" spans="1:8" ht="15.75" thickBot="1">
      <c r="A120" s="10" t="s">
        <v>88</v>
      </c>
      <c r="B120" s="10" t="s">
        <v>89</v>
      </c>
      <c r="C120" s="11">
        <v>50</v>
      </c>
      <c r="D120" s="11">
        <v>3318</v>
      </c>
      <c r="E120" s="11">
        <v>3318</v>
      </c>
      <c r="F120" s="12" t="s">
        <v>7</v>
      </c>
      <c r="G120" s="12">
        <f t="shared" si="3"/>
        <v>276.5</v>
      </c>
      <c r="H120" s="12">
        <v>3000</v>
      </c>
    </row>
    <row r="121" spans="1:8" ht="15.75" thickBot="1">
      <c r="A121" s="8" t="s">
        <v>90</v>
      </c>
      <c r="B121" s="8" t="s">
        <v>91</v>
      </c>
      <c r="C121" s="4">
        <v>50</v>
      </c>
      <c r="D121" s="4">
        <v>3318</v>
      </c>
      <c r="E121" s="4">
        <v>3318</v>
      </c>
      <c r="F121" s="7" t="s">
        <v>7</v>
      </c>
      <c r="G121" s="7">
        <f t="shared" si="3"/>
        <v>276.5</v>
      </c>
      <c r="H121" s="9">
        <v>3000</v>
      </c>
    </row>
    <row r="122" spans="1:8" ht="15.75" thickBot="1">
      <c r="A122" s="10" t="s">
        <v>92</v>
      </c>
      <c r="B122" s="10" t="s">
        <v>93</v>
      </c>
      <c r="C122" s="11">
        <v>500</v>
      </c>
      <c r="D122" s="11">
        <v>714</v>
      </c>
      <c r="E122" s="11">
        <v>714</v>
      </c>
      <c r="F122" s="12" t="s">
        <v>7</v>
      </c>
      <c r="G122" s="12">
        <f t="shared" si="3"/>
        <v>59.5</v>
      </c>
      <c r="H122" s="12">
        <v>800</v>
      </c>
    </row>
    <row r="123" spans="1:8" ht="15.75" thickBot="1">
      <c r="A123" s="19" t="s">
        <v>94</v>
      </c>
      <c r="B123" s="19" t="s">
        <v>95</v>
      </c>
      <c r="C123" s="20">
        <v>402526</v>
      </c>
      <c r="D123" s="20">
        <v>494619</v>
      </c>
      <c r="E123" s="20">
        <v>355399</v>
      </c>
      <c r="F123" s="20">
        <v>139220</v>
      </c>
      <c r="G123" s="9">
        <f t="shared" ref="G123:G169" si="4">SUM(D123/12)</f>
        <v>41218.25</v>
      </c>
      <c r="H123" s="9">
        <f>SUM(H124+H142+H145+H151+H159)</f>
        <v>501941.5</v>
      </c>
    </row>
    <row r="124" spans="1:8" ht="15.75" thickBot="1">
      <c r="A124" s="16" t="s">
        <v>96</v>
      </c>
      <c r="B124" s="16" t="s">
        <v>13</v>
      </c>
      <c r="C124" s="17">
        <v>314501</v>
      </c>
      <c r="D124" s="17">
        <v>379289</v>
      </c>
      <c r="E124" s="17">
        <v>284552</v>
      </c>
      <c r="F124" s="17">
        <v>94737</v>
      </c>
      <c r="G124" s="18">
        <f t="shared" si="4"/>
        <v>31607.416666666668</v>
      </c>
      <c r="H124" s="18">
        <f>SUM(H125+H126+H129+H131+H133+H135+H137+H139)</f>
        <v>394768.66666666669</v>
      </c>
    </row>
    <row r="125" spans="1:8" ht="15.75" thickBot="1">
      <c r="A125" s="10" t="s">
        <v>97</v>
      </c>
      <c r="B125" s="10" t="s">
        <v>15</v>
      </c>
      <c r="C125" s="11">
        <v>121154</v>
      </c>
      <c r="D125" s="11">
        <v>147443</v>
      </c>
      <c r="E125" s="11">
        <v>110569</v>
      </c>
      <c r="F125" s="11">
        <v>36874</v>
      </c>
      <c r="G125" s="12">
        <f t="shared" si="4"/>
        <v>12286.916666666666</v>
      </c>
      <c r="H125" s="12">
        <v>150000</v>
      </c>
    </row>
    <row r="126" spans="1:8" ht="15.75" thickBot="1">
      <c r="A126" s="10" t="s">
        <v>98</v>
      </c>
      <c r="B126" s="10" t="s">
        <v>17</v>
      </c>
      <c r="C126" s="11">
        <v>18173</v>
      </c>
      <c r="D126" s="11">
        <v>22116</v>
      </c>
      <c r="E126" s="11">
        <v>16585</v>
      </c>
      <c r="F126" s="11">
        <v>5531</v>
      </c>
      <c r="G126" s="12">
        <f t="shared" si="4"/>
        <v>1843</v>
      </c>
      <c r="H126" s="12">
        <v>23000</v>
      </c>
    </row>
    <row r="127" spans="1:8" ht="15.75" thickBot="1">
      <c r="A127" s="8" t="s">
        <v>99</v>
      </c>
      <c r="B127" s="8" t="s">
        <v>19</v>
      </c>
      <c r="C127" s="4">
        <v>18173</v>
      </c>
      <c r="D127" s="4">
        <v>22116</v>
      </c>
      <c r="E127" s="4">
        <v>16585</v>
      </c>
      <c r="F127" s="4">
        <v>5531</v>
      </c>
      <c r="G127" s="7">
        <f t="shared" si="4"/>
        <v>1843</v>
      </c>
      <c r="H127" s="9">
        <v>23000</v>
      </c>
    </row>
    <row r="128" spans="1:8" ht="15.75" thickBot="1">
      <c r="A128" s="8" t="s">
        <v>7</v>
      </c>
      <c r="B128" s="8" t="s">
        <v>7</v>
      </c>
      <c r="C128" s="7" t="s">
        <v>7</v>
      </c>
      <c r="D128" s="7" t="s">
        <v>7</v>
      </c>
      <c r="E128" s="7" t="s">
        <v>7</v>
      </c>
      <c r="F128" s="7" t="s">
        <v>7</v>
      </c>
      <c r="G128" s="7"/>
      <c r="H128" s="7"/>
    </row>
    <row r="129" spans="1:8" ht="15.75" thickBot="1">
      <c r="A129" s="10" t="s">
        <v>100</v>
      </c>
      <c r="B129" s="10" t="s">
        <v>21</v>
      </c>
      <c r="C129" s="11">
        <v>23440</v>
      </c>
      <c r="D129" s="11">
        <v>25227</v>
      </c>
      <c r="E129" s="11">
        <v>19074</v>
      </c>
      <c r="F129" s="11">
        <v>6153</v>
      </c>
      <c r="G129" s="12">
        <f t="shared" si="4"/>
        <v>2102.25</v>
      </c>
      <c r="H129" s="12">
        <v>34000</v>
      </c>
    </row>
    <row r="130" spans="1:8" ht="15.75" thickBot="1">
      <c r="A130" s="8" t="s">
        <v>101</v>
      </c>
      <c r="B130" s="8" t="s">
        <v>23</v>
      </c>
      <c r="C130" s="4">
        <v>23440</v>
      </c>
      <c r="D130" s="4">
        <v>25227</v>
      </c>
      <c r="E130" s="4">
        <v>19074</v>
      </c>
      <c r="F130" s="4">
        <v>6153</v>
      </c>
      <c r="G130" s="7">
        <f t="shared" si="4"/>
        <v>2102.25</v>
      </c>
      <c r="H130" s="9">
        <v>34000</v>
      </c>
    </row>
    <row r="131" spans="1:8" ht="15.75" thickBot="1">
      <c r="A131" s="10" t="s">
        <v>102</v>
      </c>
      <c r="B131" s="10" t="s">
        <v>25</v>
      </c>
      <c r="C131" s="11">
        <v>5987</v>
      </c>
      <c r="D131" s="11">
        <v>7575</v>
      </c>
      <c r="E131" s="11">
        <v>5681</v>
      </c>
      <c r="F131" s="11">
        <v>1894</v>
      </c>
      <c r="G131" s="12">
        <f t="shared" si="4"/>
        <v>631.25</v>
      </c>
      <c r="H131" s="12">
        <v>7584</v>
      </c>
    </row>
    <row r="132" spans="1:8" ht="15.75" thickBot="1">
      <c r="A132" s="8" t="s">
        <v>103</v>
      </c>
      <c r="B132" s="8" t="s">
        <v>27</v>
      </c>
      <c r="C132" s="4">
        <v>5987</v>
      </c>
      <c r="D132" s="4">
        <v>7575</v>
      </c>
      <c r="E132" s="4">
        <v>5681</v>
      </c>
      <c r="F132" s="4">
        <v>1894</v>
      </c>
      <c r="G132" s="7">
        <f t="shared" si="4"/>
        <v>631.25</v>
      </c>
      <c r="H132" s="9">
        <v>7584</v>
      </c>
    </row>
    <row r="133" spans="1:8" ht="15.75" thickBot="1">
      <c r="A133" s="10" t="s">
        <v>104</v>
      </c>
      <c r="B133" s="10" t="s">
        <v>34</v>
      </c>
      <c r="C133" s="11">
        <v>20480</v>
      </c>
      <c r="D133" s="11">
        <v>25136</v>
      </c>
      <c r="E133" s="11">
        <v>18851</v>
      </c>
      <c r="F133" s="11">
        <v>6285</v>
      </c>
      <c r="G133" s="12">
        <f t="shared" si="4"/>
        <v>2094.6666666666665</v>
      </c>
      <c r="H133" s="12">
        <v>26000</v>
      </c>
    </row>
    <row r="134" spans="1:8" ht="15.75" thickBot="1">
      <c r="A134" s="8" t="s">
        <v>105</v>
      </c>
      <c r="B134" s="8" t="s">
        <v>34</v>
      </c>
      <c r="C134" s="4">
        <v>20480</v>
      </c>
      <c r="D134" s="4">
        <v>25136</v>
      </c>
      <c r="E134" s="4">
        <v>18851</v>
      </c>
      <c r="F134" s="4">
        <v>6285</v>
      </c>
      <c r="G134" s="7">
        <f t="shared" si="4"/>
        <v>2094.6666666666665</v>
      </c>
      <c r="H134" s="9">
        <v>26000</v>
      </c>
    </row>
    <row r="135" spans="1:8" ht="15.75" thickBot="1">
      <c r="A135" s="10" t="s">
        <v>106</v>
      </c>
      <c r="B135" s="10" t="s">
        <v>107</v>
      </c>
      <c r="C135" s="11">
        <v>2381</v>
      </c>
      <c r="D135" s="11">
        <v>2517</v>
      </c>
      <c r="E135" s="11">
        <v>1855</v>
      </c>
      <c r="F135" s="11">
        <v>662</v>
      </c>
      <c r="G135" s="12">
        <f t="shared" si="4"/>
        <v>209.75</v>
      </c>
      <c r="H135" s="12">
        <v>2200</v>
      </c>
    </row>
    <row r="136" spans="1:8" ht="15.75" thickBot="1">
      <c r="A136" s="8" t="s">
        <v>108</v>
      </c>
      <c r="B136" s="8" t="s">
        <v>107</v>
      </c>
      <c r="C136" s="4">
        <v>2381</v>
      </c>
      <c r="D136" s="4">
        <v>2517</v>
      </c>
      <c r="E136" s="4">
        <v>1855</v>
      </c>
      <c r="F136" s="4">
        <v>662</v>
      </c>
      <c r="G136" s="7">
        <f t="shared" si="4"/>
        <v>209.75</v>
      </c>
      <c r="H136" s="9">
        <v>2200</v>
      </c>
    </row>
    <row r="137" spans="1:8" ht="15.75" thickBot="1">
      <c r="A137" s="10" t="s">
        <v>109</v>
      </c>
      <c r="B137" s="10" t="s">
        <v>40</v>
      </c>
      <c r="C137" s="11">
        <v>121154</v>
      </c>
      <c r="D137" s="11">
        <v>147443</v>
      </c>
      <c r="E137" s="11">
        <v>110569</v>
      </c>
      <c r="F137" s="11">
        <v>36874</v>
      </c>
      <c r="G137" s="12">
        <f t="shared" si="4"/>
        <v>12286.916666666666</v>
      </c>
      <c r="H137" s="12">
        <v>150000</v>
      </c>
    </row>
    <row r="138" spans="1:8" ht="15.75" thickBot="1">
      <c r="A138" s="8" t="s">
        <v>110</v>
      </c>
      <c r="B138" s="8" t="s">
        <v>40</v>
      </c>
      <c r="C138" s="4">
        <v>121154</v>
      </c>
      <c r="D138" s="4">
        <v>147443</v>
      </c>
      <c r="E138" s="4">
        <v>110569</v>
      </c>
      <c r="F138" s="4">
        <v>36874</v>
      </c>
      <c r="G138" s="7">
        <f t="shared" si="4"/>
        <v>12286.916666666666</v>
      </c>
      <c r="H138" s="9">
        <v>150000</v>
      </c>
    </row>
    <row r="139" spans="1:8" ht="15.75" thickBot="1">
      <c r="A139" s="10" t="s">
        <v>111</v>
      </c>
      <c r="B139" s="10" t="s">
        <v>44</v>
      </c>
      <c r="C139" s="11">
        <v>1732</v>
      </c>
      <c r="D139" s="11">
        <v>1832</v>
      </c>
      <c r="E139" s="11">
        <v>1368</v>
      </c>
      <c r="F139" s="11">
        <v>464</v>
      </c>
      <c r="G139" s="12">
        <f t="shared" si="4"/>
        <v>152.66666666666666</v>
      </c>
      <c r="H139" s="12">
        <f t="shared" ref="H139:H164" si="5">SUM(D139+G139)</f>
        <v>1984.6666666666667</v>
      </c>
    </row>
    <row r="140" spans="1:8" ht="15.75" thickBot="1">
      <c r="A140" s="8" t="s">
        <v>112</v>
      </c>
      <c r="B140" s="8" t="s">
        <v>113</v>
      </c>
      <c r="C140" s="4">
        <v>542</v>
      </c>
      <c r="D140" s="4">
        <v>542</v>
      </c>
      <c r="E140" s="4">
        <v>407</v>
      </c>
      <c r="F140" s="4">
        <v>135</v>
      </c>
      <c r="G140" s="7">
        <f t="shared" si="4"/>
        <v>45.166666666666664</v>
      </c>
      <c r="H140" s="9">
        <v>580</v>
      </c>
    </row>
    <row r="141" spans="1:8" ht="15.75" thickBot="1">
      <c r="A141" s="8" t="s">
        <v>114</v>
      </c>
      <c r="B141" s="8" t="s">
        <v>115</v>
      </c>
      <c r="C141" s="4">
        <v>1190</v>
      </c>
      <c r="D141" s="4">
        <v>1290</v>
      </c>
      <c r="E141" s="4">
        <v>961</v>
      </c>
      <c r="F141" s="4">
        <v>329</v>
      </c>
      <c r="G141" s="7">
        <f t="shared" si="4"/>
        <v>107.5</v>
      </c>
      <c r="H141" s="9">
        <v>1300</v>
      </c>
    </row>
    <row r="142" spans="1:8" ht="15.75" thickBot="1">
      <c r="A142" s="10" t="s">
        <v>116</v>
      </c>
      <c r="B142" s="10" t="s">
        <v>50</v>
      </c>
      <c r="C142" s="11">
        <v>13717</v>
      </c>
      <c r="D142" s="11">
        <v>13717</v>
      </c>
      <c r="E142" s="11">
        <v>12088</v>
      </c>
      <c r="F142" s="11">
        <v>1629</v>
      </c>
      <c r="G142" s="12">
        <f t="shared" si="4"/>
        <v>1143.0833333333333</v>
      </c>
      <c r="H142" s="12">
        <f t="shared" si="5"/>
        <v>14860.083333333334</v>
      </c>
    </row>
    <row r="143" spans="1:8" ht="15.75" thickBot="1">
      <c r="A143" s="8" t="s">
        <v>117</v>
      </c>
      <c r="B143" s="8" t="s">
        <v>52</v>
      </c>
      <c r="C143" s="4">
        <v>0</v>
      </c>
      <c r="D143" s="4">
        <v>0</v>
      </c>
      <c r="E143" s="4">
        <v>2707</v>
      </c>
      <c r="F143" s="4">
        <v>-2707</v>
      </c>
      <c r="G143" s="7">
        <f t="shared" si="4"/>
        <v>0</v>
      </c>
      <c r="H143" s="9">
        <v>3000</v>
      </c>
    </row>
    <row r="144" spans="1:8" ht="15.75" thickBot="1">
      <c r="A144" s="8" t="s">
        <v>118</v>
      </c>
      <c r="B144" s="8" t="s">
        <v>54</v>
      </c>
      <c r="C144" s="4">
        <v>13717</v>
      </c>
      <c r="D144" s="4">
        <v>13717</v>
      </c>
      <c r="E144" s="4">
        <v>9381</v>
      </c>
      <c r="F144" s="4">
        <v>4336</v>
      </c>
      <c r="G144" s="7">
        <f t="shared" si="4"/>
        <v>1143.0833333333333</v>
      </c>
      <c r="H144" s="9">
        <v>14000</v>
      </c>
    </row>
    <row r="145" spans="1:8" ht="15.75" thickBot="1">
      <c r="A145" s="16" t="s">
        <v>119</v>
      </c>
      <c r="B145" s="16" t="s">
        <v>56</v>
      </c>
      <c r="C145" s="17">
        <v>35311</v>
      </c>
      <c r="D145" s="17">
        <v>53150</v>
      </c>
      <c r="E145" s="17">
        <v>23982</v>
      </c>
      <c r="F145" s="17">
        <v>29168</v>
      </c>
      <c r="G145" s="18">
        <f t="shared" si="4"/>
        <v>4429.166666666667</v>
      </c>
      <c r="H145" s="18">
        <f>SUM(H146+H149)</f>
        <v>38000</v>
      </c>
    </row>
    <row r="146" spans="1:8" ht="15.75" thickBot="1">
      <c r="A146" s="10" t="s">
        <v>120</v>
      </c>
      <c r="B146" s="10" t="s">
        <v>60</v>
      </c>
      <c r="C146" s="11">
        <v>25311</v>
      </c>
      <c r="D146" s="11">
        <v>33150</v>
      </c>
      <c r="E146" s="11">
        <v>23982</v>
      </c>
      <c r="F146" s="11">
        <v>9168</v>
      </c>
      <c r="G146" s="12">
        <f t="shared" si="4"/>
        <v>2762.5</v>
      </c>
      <c r="H146" s="12">
        <f>SUM(H147:H148)</f>
        <v>28000</v>
      </c>
    </row>
    <row r="147" spans="1:8" ht="15.75" thickBot="1">
      <c r="A147" s="8" t="s">
        <v>121</v>
      </c>
      <c r="B147" s="8" t="s">
        <v>60</v>
      </c>
      <c r="C147" s="4">
        <v>13005</v>
      </c>
      <c r="D147" s="4">
        <v>17770</v>
      </c>
      <c r="E147" s="4">
        <v>12855</v>
      </c>
      <c r="F147" s="4">
        <v>4915</v>
      </c>
      <c r="G147" s="7">
        <f t="shared" si="4"/>
        <v>1480.8333333333333</v>
      </c>
      <c r="H147" s="9">
        <v>15000</v>
      </c>
    </row>
    <row r="148" spans="1:8" ht="15.75" thickBot="1">
      <c r="A148" s="8" t="s">
        <v>122</v>
      </c>
      <c r="B148" s="8" t="s">
        <v>62</v>
      </c>
      <c r="C148" s="4">
        <v>12306</v>
      </c>
      <c r="D148" s="4">
        <v>15380</v>
      </c>
      <c r="E148" s="4">
        <v>11127</v>
      </c>
      <c r="F148" s="4">
        <v>4253</v>
      </c>
      <c r="G148" s="7">
        <f t="shared" si="4"/>
        <v>1281.6666666666667</v>
      </c>
      <c r="H148" s="9">
        <v>13000</v>
      </c>
    </row>
    <row r="149" spans="1:8" ht="15.75" thickBot="1">
      <c r="A149" s="10" t="s">
        <v>123</v>
      </c>
      <c r="B149" s="10" t="s">
        <v>64</v>
      </c>
      <c r="C149" s="11">
        <v>10000</v>
      </c>
      <c r="D149" s="11">
        <v>20000</v>
      </c>
      <c r="E149" s="12" t="s">
        <v>7</v>
      </c>
      <c r="F149" s="11">
        <v>20000</v>
      </c>
      <c r="G149" s="12">
        <f t="shared" si="4"/>
        <v>1666.6666666666667</v>
      </c>
      <c r="H149" s="12">
        <v>10000</v>
      </c>
    </row>
    <row r="150" spans="1:8" ht="15.75" thickBot="1">
      <c r="A150" s="8" t="s">
        <v>124</v>
      </c>
      <c r="B150" s="8" t="s">
        <v>66</v>
      </c>
      <c r="C150" s="4">
        <v>10000</v>
      </c>
      <c r="D150" s="4">
        <v>20000</v>
      </c>
      <c r="E150" s="7" t="s">
        <v>7</v>
      </c>
      <c r="F150" s="4">
        <v>20000</v>
      </c>
      <c r="G150" s="7">
        <f t="shared" si="4"/>
        <v>1666.6666666666667</v>
      </c>
      <c r="H150" s="9">
        <v>10000</v>
      </c>
    </row>
    <row r="151" spans="1:8" ht="15.75" thickBot="1">
      <c r="A151" s="16" t="s">
        <v>125</v>
      </c>
      <c r="B151" s="16" t="s">
        <v>68</v>
      </c>
      <c r="C151" s="17">
        <v>31447</v>
      </c>
      <c r="D151" s="17">
        <v>40762</v>
      </c>
      <c r="E151" s="17">
        <v>30230</v>
      </c>
      <c r="F151" s="17">
        <v>10532</v>
      </c>
      <c r="G151" s="18">
        <f t="shared" si="4"/>
        <v>3396.8333333333335</v>
      </c>
      <c r="H151" s="18">
        <f>SUM(H152+H158)</f>
        <v>47234.25</v>
      </c>
    </row>
    <row r="152" spans="1:8" ht="15.75" thickBot="1">
      <c r="A152" s="10" t="s">
        <v>126</v>
      </c>
      <c r="B152" s="10" t="s">
        <v>70</v>
      </c>
      <c r="C152" s="11">
        <v>26000</v>
      </c>
      <c r="D152" s="11">
        <v>31315</v>
      </c>
      <c r="E152" s="11">
        <v>23512</v>
      </c>
      <c r="F152" s="11">
        <v>7803</v>
      </c>
      <c r="G152" s="12">
        <f t="shared" si="4"/>
        <v>2609.5833333333335</v>
      </c>
      <c r="H152" s="12">
        <f>SUM(H153:H157)</f>
        <v>37000</v>
      </c>
    </row>
    <row r="153" spans="1:8" ht="15.75" thickBot="1">
      <c r="A153" s="8" t="s">
        <v>127</v>
      </c>
      <c r="B153" s="8" t="s">
        <v>305</v>
      </c>
      <c r="C153" s="4">
        <v>7000</v>
      </c>
      <c r="D153" s="4">
        <v>7000</v>
      </c>
      <c r="E153" s="4">
        <v>5108</v>
      </c>
      <c r="F153" s="4">
        <v>1892</v>
      </c>
      <c r="G153" s="7">
        <f t="shared" si="4"/>
        <v>583.33333333333337</v>
      </c>
      <c r="H153" s="9">
        <v>2000</v>
      </c>
    </row>
    <row r="154" spans="1:8" ht="15.75" thickBot="1">
      <c r="A154" s="8" t="s">
        <v>128</v>
      </c>
      <c r="B154" s="8" t="s">
        <v>73</v>
      </c>
      <c r="C154" s="4">
        <v>19000</v>
      </c>
      <c r="D154" s="4">
        <v>24315</v>
      </c>
      <c r="E154" s="4">
        <v>18404</v>
      </c>
      <c r="F154" s="4">
        <v>5911</v>
      </c>
      <c r="G154" s="7">
        <f t="shared" si="4"/>
        <v>2026.25</v>
      </c>
      <c r="H154" s="9">
        <v>30000</v>
      </c>
    </row>
    <row r="155" spans="1:8" ht="15.75" thickBot="1">
      <c r="A155" s="8" t="s">
        <v>302</v>
      </c>
      <c r="B155" s="8" t="s">
        <v>297</v>
      </c>
      <c r="C155" s="4"/>
      <c r="D155" s="4"/>
      <c r="E155" s="4"/>
      <c r="F155" s="4"/>
      <c r="G155" s="7"/>
      <c r="H155" s="9">
        <v>1000</v>
      </c>
    </row>
    <row r="156" spans="1:8" ht="15.75" thickBot="1">
      <c r="A156" s="8" t="s">
        <v>302</v>
      </c>
      <c r="B156" s="8" t="s">
        <v>298</v>
      </c>
      <c r="C156" s="4"/>
      <c r="D156" s="4"/>
      <c r="E156" s="4"/>
      <c r="F156" s="4"/>
      <c r="G156" s="7"/>
      <c r="H156" s="9">
        <v>1000</v>
      </c>
    </row>
    <row r="157" spans="1:8" ht="15.75" thickBot="1">
      <c r="A157" s="8" t="s">
        <v>303</v>
      </c>
      <c r="B157" s="8" t="s">
        <v>301</v>
      </c>
      <c r="C157" s="4"/>
      <c r="D157" s="4"/>
      <c r="E157" s="4"/>
      <c r="F157" s="4"/>
      <c r="G157" s="7"/>
      <c r="H157" s="9">
        <v>3000</v>
      </c>
    </row>
    <row r="158" spans="1:8" ht="15.75" thickBot="1">
      <c r="A158" s="10" t="s">
        <v>129</v>
      </c>
      <c r="B158" s="10" t="s">
        <v>75</v>
      </c>
      <c r="C158" s="11">
        <v>5447</v>
      </c>
      <c r="D158" s="11">
        <v>9447</v>
      </c>
      <c r="E158" s="11">
        <v>6718</v>
      </c>
      <c r="F158" s="11">
        <v>2729</v>
      </c>
      <c r="G158" s="12">
        <f t="shared" si="4"/>
        <v>787.25</v>
      </c>
      <c r="H158" s="12">
        <f t="shared" si="5"/>
        <v>10234.25</v>
      </c>
    </row>
    <row r="159" spans="1:8" ht="15.75" thickBot="1">
      <c r="A159" s="16" t="s">
        <v>130</v>
      </c>
      <c r="B159" s="16" t="s">
        <v>79</v>
      </c>
      <c r="C159" s="17">
        <v>7550</v>
      </c>
      <c r="D159" s="17">
        <v>7701</v>
      </c>
      <c r="E159" s="17">
        <v>4547</v>
      </c>
      <c r="F159" s="17">
        <v>3154</v>
      </c>
      <c r="G159" s="18">
        <f t="shared" si="4"/>
        <v>641.75</v>
      </c>
      <c r="H159" s="18">
        <f>SUM(H160+H163+H164+H166)</f>
        <v>7078.5</v>
      </c>
    </row>
    <row r="160" spans="1:8" ht="15.75" thickBot="1">
      <c r="A160" s="10" t="s">
        <v>131</v>
      </c>
      <c r="B160" s="10" t="s">
        <v>81</v>
      </c>
      <c r="C160" s="11">
        <v>5000</v>
      </c>
      <c r="D160" s="11">
        <v>5000</v>
      </c>
      <c r="E160" s="11">
        <v>1895</v>
      </c>
      <c r="F160" s="11">
        <v>3105</v>
      </c>
      <c r="G160" s="12">
        <f t="shared" si="4"/>
        <v>416.66666666666669</v>
      </c>
      <c r="H160" s="12">
        <f>SUM(H161:H162)</f>
        <v>4000</v>
      </c>
    </row>
    <row r="161" spans="1:8" ht="15.75" thickBot="1">
      <c r="A161" s="8" t="s">
        <v>132</v>
      </c>
      <c r="B161" s="8" t="s">
        <v>83</v>
      </c>
      <c r="C161" s="4">
        <v>3000</v>
      </c>
      <c r="D161" s="4">
        <v>3000</v>
      </c>
      <c r="E161" s="4">
        <v>1895</v>
      </c>
      <c r="F161" s="4">
        <v>1105</v>
      </c>
      <c r="G161" s="7">
        <f t="shared" si="4"/>
        <v>250</v>
      </c>
      <c r="H161" s="9">
        <v>2000</v>
      </c>
    </row>
    <row r="162" spans="1:8" ht="15.75" thickBot="1">
      <c r="A162" s="8" t="s">
        <v>133</v>
      </c>
      <c r="B162" s="8" t="s">
        <v>85</v>
      </c>
      <c r="C162" s="4">
        <v>2000</v>
      </c>
      <c r="D162" s="4">
        <v>2000</v>
      </c>
      <c r="E162" s="7" t="s">
        <v>7</v>
      </c>
      <c r="F162" s="4">
        <v>2000</v>
      </c>
      <c r="G162" s="7">
        <f t="shared" si="4"/>
        <v>166.66666666666666</v>
      </c>
      <c r="H162" s="9">
        <v>2000</v>
      </c>
    </row>
    <row r="163" spans="1:8" ht="15.75" thickBot="1">
      <c r="A163" s="10" t="s">
        <v>134</v>
      </c>
      <c r="B163" s="10" t="s">
        <v>87</v>
      </c>
      <c r="C163" s="11">
        <v>2000</v>
      </c>
      <c r="D163" s="11">
        <v>819</v>
      </c>
      <c r="E163" s="11">
        <v>819</v>
      </c>
      <c r="F163" s="12" t="s">
        <v>7</v>
      </c>
      <c r="G163" s="12">
        <f t="shared" si="4"/>
        <v>68.25</v>
      </c>
      <c r="H163" s="12">
        <v>1000</v>
      </c>
    </row>
    <row r="164" spans="1:8" ht="15.75" thickBot="1">
      <c r="A164" s="10" t="s">
        <v>135</v>
      </c>
      <c r="B164" s="10" t="s">
        <v>89</v>
      </c>
      <c r="C164" s="11">
        <v>50</v>
      </c>
      <c r="D164" s="11">
        <v>1734</v>
      </c>
      <c r="E164" s="11">
        <v>1734</v>
      </c>
      <c r="F164" s="12" t="s">
        <v>7</v>
      </c>
      <c r="G164" s="12">
        <f t="shared" si="4"/>
        <v>144.5</v>
      </c>
      <c r="H164" s="12">
        <f t="shared" si="5"/>
        <v>1878.5</v>
      </c>
    </row>
    <row r="165" spans="1:8" ht="15.75" thickBot="1">
      <c r="A165" s="8" t="s">
        <v>136</v>
      </c>
      <c r="B165" s="8" t="s">
        <v>91</v>
      </c>
      <c r="C165" s="4">
        <v>50</v>
      </c>
      <c r="D165" s="4">
        <v>1734</v>
      </c>
      <c r="E165" s="4">
        <v>1734</v>
      </c>
      <c r="F165" s="7" t="s">
        <v>7</v>
      </c>
      <c r="G165" s="7">
        <f t="shared" si="4"/>
        <v>144.5</v>
      </c>
      <c r="H165" s="9">
        <v>2000</v>
      </c>
    </row>
    <row r="166" spans="1:8" ht="15.75" thickBot="1">
      <c r="A166" s="10" t="s">
        <v>137</v>
      </c>
      <c r="B166" s="10" t="s">
        <v>93</v>
      </c>
      <c r="C166" s="11">
        <v>500</v>
      </c>
      <c r="D166" s="11">
        <v>148</v>
      </c>
      <c r="E166" s="11">
        <v>99</v>
      </c>
      <c r="F166" s="11">
        <v>49</v>
      </c>
      <c r="G166" s="12">
        <f t="shared" si="4"/>
        <v>12.333333333333334</v>
      </c>
      <c r="H166" s="12">
        <v>200</v>
      </c>
    </row>
    <row r="167" spans="1:8" ht="15.75" thickBot="1">
      <c r="A167" s="19" t="s">
        <v>138</v>
      </c>
      <c r="B167" s="19" t="s">
        <v>139</v>
      </c>
      <c r="C167" s="20">
        <v>368517</v>
      </c>
      <c r="D167" s="20">
        <v>539603</v>
      </c>
      <c r="E167" s="20">
        <v>308989</v>
      </c>
      <c r="F167" s="20">
        <v>230614</v>
      </c>
      <c r="G167" s="9">
        <f t="shared" si="4"/>
        <v>44966.916666666664</v>
      </c>
      <c r="H167" s="9">
        <f>SUM(H168+H170+H173+H188+H195+H204+H207+H211+H214+H216+H232)</f>
        <v>514117</v>
      </c>
    </row>
    <row r="168" spans="1:8" ht="15.75" thickBot="1">
      <c r="A168" s="16" t="s">
        <v>140</v>
      </c>
      <c r="B168" s="16" t="s">
        <v>141</v>
      </c>
      <c r="C168" s="17">
        <v>2000</v>
      </c>
      <c r="D168" s="17">
        <v>2000</v>
      </c>
      <c r="E168" s="18" t="s">
        <v>7</v>
      </c>
      <c r="F168" s="17">
        <v>2000</v>
      </c>
      <c r="G168" s="18">
        <f t="shared" si="4"/>
        <v>166.66666666666666</v>
      </c>
      <c r="H168" s="18">
        <f>SUM(H169)</f>
        <v>4000</v>
      </c>
    </row>
    <row r="169" spans="1:8" ht="15.75" thickBot="1">
      <c r="A169" s="8" t="s">
        <v>142</v>
      </c>
      <c r="B169" s="8" t="s">
        <v>143</v>
      </c>
      <c r="C169" s="4">
        <v>2000</v>
      </c>
      <c r="D169" s="4">
        <v>2000</v>
      </c>
      <c r="E169" s="7" t="s">
        <v>7</v>
      </c>
      <c r="F169" s="4">
        <v>2000</v>
      </c>
      <c r="G169" s="7">
        <f t="shared" si="4"/>
        <v>166.66666666666666</v>
      </c>
      <c r="H169" s="21">
        <v>4000</v>
      </c>
    </row>
    <row r="170" spans="1:8" ht="15.75" thickBot="1">
      <c r="A170" s="16" t="s">
        <v>144</v>
      </c>
      <c r="B170" s="16" t="s">
        <v>145</v>
      </c>
      <c r="C170" s="17">
        <v>28000</v>
      </c>
      <c r="D170" s="17">
        <v>28000</v>
      </c>
      <c r="E170" s="17">
        <v>13515</v>
      </c>
      <c r="F170" s="17">
        <v>14485</v>
      </c>
      <c r="G170" s="18">
        <f t="shared" ref="G170:G219" si="6">SUM(D170/12)</f>
        <v>2333.3333333333335</v>
      </c>
      <c r="H170" s="18">
        <f>SUM(H171:H172)</f>
        <v>22000</v>
      </c>
    </row>
    <row r="171" spans="1:8" ht="15.75" thickBot="1">
      <c r="A171" s="8" t="s">
        <v>146</v>
      </c>
      <c r="B171" s="8" t="s">
        <v>147</v>
      </c>
      <c r="C171" s="4">
        <v>20000</v>
      </c>
      <c r="D171" s="4">
        <v>20000</v>
      </c>
      <c r="E171" s="4">
        <v>10235</v>
      </c>
      <c r="F171" s="4">
        <v>9765</v>
      </c>
      <c r="G171" s="7">
        <f t="shared" si="6"/>
        <v>1666.6666666666667</v>
      </c>
      <c r="H171" s="21">
        <v>14000</v>
      </c>
    </row>
    <row r="172" spans="1:8" ht="15.75" thickBot="1">
      <c r="A172" s="8" t="s">
        <v>148</v>
      </c>
      <c r="B172" s="8" t="s">
        <v>149</v>
      </c>
      <c r="C172" s="4">
        <v>8000</v>
      </c>
      <c r="D172" s="4">
        <v>8000</v>
      </c>
      <c r="E172" s="4">
        <v>3280</v>
      </c>
      <c r="F172" s="4">
        <v>4720</v>
      </c>
      <c r="G172" s="7">
        <f t="shared" si="6"/>
        <v>666.66666666666663</v>
      </c>
      <c r="H172" s="21">
        <v>8000</v>
      </c>
    </row>
    <row r="173" spans="1:8" ht="15.75" thickBot="1">
      <c r="A173" s="16" t="s">
        <v>150</v>
      </c>
      <c r="B173" s="16" t="s">
        <v>151</v>
      </c>
      <c r="C173" s="17">
        <v>161500</v>
      </c>
      <c r="D173" s="17">
        <v>203279</v>
      </c>
      <c r="E173" s="17">
        <v>124291</v>
      </c>
      <c r="F173" s="17">
        <v>78988</v>
      </c>
      <c r="G173" s="18">
        <f t="shared" si="6"/>
        <v>16939.916666666668</v>
      </c>
      <c r="H173" s="18">
        <f>SUM(H174+H177+H180+H182+H183+H184+H185+H186+H187)</f>
        <v>154643.58333333334</v>
      </c>
    </row>
    <row r="174" spans="1:8" ht="15.75" thickBot="1">
      <c r="A174" s="13" t="s">
        <v>152</v>
      </c>
      <c r="B174" s="13" t="s">
        <v>153</v>
      </c>
      <c r="C174" s="14">
        <v>15000</v>
      </c>
      <c r="D174" s="14">
        <v>16444</v>
      </c>
      <c r="E174" s="14">
        <v>5756</v>
      </c>
      <c r="F174" s="14">
        <v>10688</v>
      </c>
      <c r="G174" s="15">
        <f t="shared" si="6"/>
        <v>1370.3333333333333</v>
      </c>
      <c r="H174" s="15">
        <f>SUM(H175)</f>
        <v>8000</v>
      </c>
    </row>
    <row r="175" spans="1:8" ht="15.75" thickBot="1">
      <c r="A175" s="8" t="s">
        <v>154</v>
      </c>
      <c r="B175" s="8" t="s">
        <v>155</v>
      </c>
      <c r="C175" s="4">
        <v>7000</v>
      </c>
      <c r="D175" s="4">
        <v>8444</v>
      </c>
      <c r="E175" s="4">
        <v>5756</v>
      </c>
      <c r="F175" s="4">
        <v>2688</v>
      </c>
      <c r="G175" s="7">
        <f t="shared" si="6"/>
        <v>703.66666666666663</v>
      </c>
      <c r="H175" s="21">
        <v>8000</v>
      </c>
    </row>
    <row r="176" spans="1:8" ht="15.75" thickBot="1">
      <c r="A176" s="8" t="s">
        <v>7</v>
      </c>
      <c r="B176" s="8" t="s">
        <v>7</v>
      </c>
      <c r="C176" s="7" t="s">
        <v>7</v>
      </c>
      <c r="D176" s="7" t="s">
        <v>7</v>
      </c>
      <c r="E176" s="7" t="s">
        <v>7</v>
      </c>
      <c r="F176" s="7" t="s">
        <v>7</v>
      </c>
      <c r="G176" s="7"/>
      <c r="H176" s="7"/>
    </row>
    <row r="177" spans="1:8" ht="15.75" thickBot="1">
      <c r="A177" s="13" t="s">
        <v>156</v>
      </c>
      <c r="B177" s="13" t="s">
        <v>157</v>
      </c>
      <c r="C177" s="14">
        <v>100000</v>
      </c>
      <c r="D177" s="14">
        <v>121164</v>
      </c>
      <c r="E177" s="14">
        <v>83907</v>
      </c>
      <c r="F177" s="14">
        <v>37257</v>
      </c>
      <c r="G177" s="15">
        <f t="shared" si="6"/>
        <v>10097</v>
      </c>
      <c r="H177" s="15">
        <f>SUM(H178:H179)</f>
        <v>98000</v>
      </c>
    </row>
    <row r="178" spans="1:8" ht="15.75" thickBot="1">
      <c r="A178" s="8" t="s">
        <v>158</v>
      </c>
      <c r="B178" s="8" t="s">
        <v>159</v>
      </c>
      <c r="C178" s="4">
        <v>90000</v>
      </c>
      <c r="D178" s="4">
        <v>90000</v>
      </c>
      <c r="E178" s="4">
        <v>52743</v>
      </c>
      <c r="F178" s="4">
        <v>37257</v>
      </c>
      <c r="G178" s="7">
        <f t="shared" si="6"/>
        <v>7500</v>
      </c>
      <c r="H178" s="21">
        <v>70000</v>
      </c>
    </row>
    <row r="179" spans="1:8" ht="15.75" thickBot="1">
      <c r="A179" s="8" t="s">
        <v>160</v>
      </c>
      <c r="B179" s="8" t="s">
        <v>161</v>
      </c>
      <c r="C179" s="4">
        <v>10000</v>
      </c>
      <c r="D179" s="4">
        <v>31164</v>
      </c>
      <c r="E179" s="4">
        <v>31164</v>
      </c>
      <c r="F179" s="7" t="s">
        <v>7</v>
      </c>
      <c r="G179" s="7">
        <f t="shared" si="6"/>
        <v>2597</v>
      </c>
      <c r="H179" s="21">
        <v>28000</v>
      </c>
    </row>
    <row r="180" spans="1:8" ht="15.75" thickBot="1">
      <c r="A180" s="13" t="s">
        <v>162</v>
      </c>
      <c r="B180" s="13" t="s">
        <v>163</v>
      </c>
      <c r="C180" s="14">
        <v>30000</v>
      </c>
      <c r="D180" s="14">
        <v>30000</v>
      </c>
      <c r="E180" s="14">
        <v>10443</v>
      </c>
      <c r="F180" s="14">
        <v>19557</v>
      </c>
      <c r="G180" s="15">
        <f t="shared" si="6"/>
        <v>2500</v>
      </c>
      <c r="H180" s="15">
        <f>SUM(H181)</f>
        <v>10000</v>
      </c>
    </row>
    <row r="181" spans="1:8" ht="15.75" thickBot="1">
      <c r="A181" s="8" t="s">
        <v>164</v>
      </c>
      <c r="B181" s="8" t="s">
        <v>165</v>
      </c>
      <c r="C181" s="4">
        <v>25000</v>
      </c>
      <c r="D181" s="4">
        <v>25000</v>
      </c>
      <c r="E181" s="4">
        <v>10443</v>
      </c>
      <c r="F181" s="4">
        <v>14557</v>
      </c>
      <c r="G181" s="7">
        <f t="shared" si="6"/>
        <v>2083.3333333333335</v>
      </c>
      <c r="H181" s="21">
        <v>10000</v>
      </c>
    </row>
    <row r="182" spans="1:8" ht="15.75" thickBot="1">
      <c r="A182" s="13" t="s">
        <v>166</v>
      </c>
      <c r="B182" s="13" t="s">
        <v>167</v>
      </c>
      <c r="C182" s="14">
        <v>9000</v>
      </c>
      <c r="D182" s="14">
        <v>9000</v>
      </c>
      <c r="E182" s="14">
        <v>2705</v>
      </c>
      <c r="F182" s="14">
        <v>6295</v>
      </c>
      <c r="G182" s="15">
        <f t="shared" si="6"/>
        <v>750</v>
      </c>
      <c r="H182" s="15">
        <f t="shared" ref="H182:H218" si="7">SUM(D182+G182)</f>
        <v>9750</v>
      </c>
    </row>
    <row r="183" spans="1:8" ht="15.75" thickBot="1">
      <c r="A183" s="13" t="s">
        <v>168</v>
      </c>
      <c r="B183" s="13" t="s">
        <v>169</v>
      </c>
      <c r="C183" s="14">
        <v>1500</v>
      </c>
      <c r="D183" s="14">
        <v>2000</v>
      </c>
      <c r="E183" s="14">
        <v>2064</v>
      </c>
      <c r="F183" s="14">
        <v>-64</v>
      </c>
      <c r="G183" s="15">
        <f t="shared" si="6"/>
        <v>166.66666666666666</v>
      </c>
      <c r="H183" s="15">
        <f t="shared" si="7"/>
        <v>2166.6666666666665</v>
      </c>
    </row>
    <row r="184" spans="1:8" ht="15.75" thickBot="1">
      <c r="A184" s="13" t="s">
        <v>170</v>
      </c>
      <c r="B184" s="13" t="s">
        <v>171</v>
      </c>
      <c r="C184" s="14">
        <v>2000</v>
      </c>
      <c r="D184" s="14">
        <v>3000</v>
      </c>
      <c r="E184" s="14">
        <v>1233</v>
      </c>
      <c r="F184" s="14">
        <v>1767</v>
      </c>
      <c r="G184" s="15">
        <f t="shared" si="6"/>
        <v>250</v>
      </c>
      <c r="H184" s="15">
        <f t="shared" si="7"/>
        <v>3250</v>
      </c>
    </row>
    <row r="185" spans="1:8" ht="15.75" thickBot="1">
      <c r="A185" s="13" t="s">
        <v>172</v>
      </c>
      <c r="B185" s="13" t="s">
        <v>173</v>
      </c>
      <c r="C185" s="14">
        <v>2000</v>
      </c>
      <c r="D185" s="14">
        <v>5000</v>
      </c>
      <c r="E185" s="14">
        <v>806</v>
      </c>
      <c r="F185" s="14">
        <v>4194</v>
      </c>
      <c r="G185" s="15">
        <f t="shared" si="6"/>
        <v>416.66666666666669</v>
      </c>
      <c r="H185" s="15">
        <f t="shared" si="7"/>
        <v>5416.666666666667</v>
      </c>
    </row>
    <row r="186" spans="1:8" ht="15.75" thickBot="1">
      <c r="A186" s="13" t="s">
        <v>174</v>
      </c>
      <c r="B186" s="13" t="s">
        <v>175</v>
      </c>
      <c r="C186" s="14">
        <v>1000</v>
      </c>
      <c r="D186" s="14">
        <v>1000</v>
      </c>
      <c r="E186" s="14">
        <v>65</v>
      </c>
      <c r="F186" s="14">
        <v>935</v>
      </c>
      <c r="G186" s="15">
        <f t="shared" si="6"/>
        <v>83.333333333333329</v>
      </c>
      <c r="H186" s="15">
        <f t="shared" si="7"/>
        <v>1083.3333333333333</v>
      </c>
    </row>
    <row r="187" spans="1:8" ht="15.75" thickBot="1">
      <c r="A187" s="13" t="s">
        <v>176</v>
      </c>
      <c r="B187" s="13" t="s">
        <v>177</v>
      </c>
      <c r="C187" s="14">
        <v>1000</v>
      </c>
      <c r="D187" s="14">
        <v>15671</v>
      </c>
      <c r="E187" s="14">
        <v>17312</v>
      </c>
      <c r="F187" s="14">
        <v>-1641</v>
      </c>
      <c r="G187" s="15">
        <f t="shared" si="6"/>
        <v>1305.9166666666667</v>
      </c>
      <c r="H187" s="15">
        <f t="shared" si="7"/>
        <v>16976.916666666668</v>
      </c>
    </row>
    <row r="188" spans="1:8" ht="15.75" thickBot="1">
      <c r="A188" s="16" t="s">
        <v>178</v>
      </c>
      <c r="B188" s="16" t="s">
        <v>179</v>
      </c>
      <c r="C188" s="17">
        <v>46200</v>
      </c>
      <c r="D188" s="17">
        <v>54621</v>
      </c>
      <c r="E188" s="17">
        <v>32202</v>
      </c>
      <c r="F188" s="17">
        <v>22419</v>
      </c>
      <c r="G188" s="18">
        <f t="shared" si="6"/>
        <v>4551.75</v>
      </c>
      <c r="H188" s="18">
        <f>SUM(H189:H194)</f>
        <v>60172.749999999993</v>
      </c>
    </row>
    <row r="189" spans="1:8" ht="15.75" thickBot="1">
      <c r="A189" s="8" t="s">
        <v>180</v>
      </c>
      <c r="B189" s="8" t="s">
        <v>181</v>
      </c>
      <c r="C189" s="4">
        <v>18000</v>
      </c>
      <c r="D189" s="4">
        <v>18000</v>
      </c>
      <c r="E189" s="4">
        <v>11595</v>
      </c>
      <c r="F189" s="4">
        <v>6405</v>
      </c>
      <c r="G189" s="7">
        <f t="shared" si="6"/>
        <v>1500</v>
      </c>
      <c r="H189" s="21">
        <f t="shared" si="7"/>
        <v>19500</v>
      </c>
    </row>
    <row r="190" spans="1:8" ht="15.75" thickBot="1">
      <c r="A190" s="8" t="s">
        <v>182</v>
      </c>
      <c r="B190" s="8" t="s">
        <v>183</v>
      </c>
      <c r="C190" s="4">
        <v>14000</v>
      </c>
      <c r="D190" s="4">
        <v>14000</v>
      </c>
      <c r="E190" s="4">
        <v>4515</v>
      </c>
      <c r="F190" s="4">
        <v>9485</v>
      </c>
      <c r="G190" s="7">
        <f t="shared" si="6"/>
        <v>1166.6666666666667</v>
      </c>
      <c r="H190" s="21">
        <f t="shared" si="7"/>
        <v>15166.666666666666</v>
      </c>
    </row>
    <row r="191" spans="1:8" ht="15.75" thickBot="1">
      <c r="A191" s="8" t="s">
        <v>184</v>
      </c>
      <c r="B191" s="8" t="s">
        <v>185</v>
      </c>
      <c r="C191" s="4">
        <v>2000</v>
      </c>
      <c r="D191" s="4">
        <v>2421</v>
      </c>
      <c r="E191" s="4">
        <v>2339</v>
      </c>
      <c r="F191" s="4">
        <v>82</v>
      </c>
      <c r="G191" s="7">
        <f t="shared" si="6"/>
        <v>201.75</v>
      </c>
      <c r="H191" s="21">
        <f t="shared" si="7"/>
        <v>2622.75</v>
      </c>
    </row>
    <row r="192" spans="1:8" ht="15.75" thickBot="1">
      <c r="A192" s="8" t="s">
        <v>186</v>
      </c>
      <c r="B192" s="8" t="s">
        <v>187</v>
      </c>
      <c r="C192" s="4">
        <v>200</v>
      </c>
      <c r="D192" s="4">
        <v>200</v>
      </c>
      <c r="E192" s="4">
        <v>64</v>
      </c>
      <c r="F192" s="4">
        <v>136</v>
      </c>
      <c r="G192" s="7">
        <f t="shared" si="6"/>
        <v>16.666666666666668</v>
      </c>
      <c r="H192" s="21">
        <f t="shared" si="7"/>
        <v>216.66666666666666</v>
      </c>
    </row>
    <row r="193" spans="1:8" ht="15.75" thickBot="1">
      <c r="A193" s="8" t="s">
        <v>188</v>
      </c>
      <c r="B193" s="8" t="s">
        <v>189</v>
      </c>
      <c r="C193" s="4">
        <v>9000</v>
      </c>
      <c r="D193" s="4">
        <v>15000</v>
      </c>
      <c r="E193" s="4">
        <v>10325</v>
      </c>
      <c r="F193" s="4">
        <v>4675</v>
      </c>
      <c r="G193" s="7">
        <f t="shared" si="6"/>
        <v>1250</v>
      </c>
      <c r="H193" s="21">
        <v>17250</v>
      </c>
    </row>
    <row r="194" spans="1:8" ht="15.75" thickBot="1">
      <c r="A194" s="8" t="s">
        <v>190</v>
      </c>
      <c r="B194" s="8" t="s">
        <v>191</v>
      </c>
      <c r="C194" s="4">
        <v>3000</v>
      </c>
      <c r="D194" s="4">
        <v>5000</v>
      </c>
      <c r="E194" s="4">
        <v>3364</v>
      </c>
      <c r="F194" s="4">
        <v>1636</v>
      </c>
      <c r="G194" s="7">
        <f t="shared" si="6"/>
        <v>416.66666666666669</v>
      </c>
      <c r="H194" s="21">
        <f t="shared" si="7"/>
        <v>5416.666666666667</v>
      </c>
    </row>
    <row r="195" spans="1:8" ht="15.75" thickBot="1">
      <c r="A195" s="16" t="s">
        <v>192</v>
      </c>
      <c r="B195" s="16" t="s">
        <v>193</v>
      </c>
      <c r="C195" s="17">
        <v>15500</v>
      </c>
      <c r="D195" s="17">
        <v>18000</v>
      </c>
      <c r="E195" s="17">
        <v>3789</v>
      </c>
      <c r="F195" s="17">
        <v>14211</v>
      </c>
      <c r="G195" s="18">
        <f t="shared" si="6"/>
        <v>1500</v>
      </c>
      <c r="H195" s="18">
        <f>SUM(H196+H197+H198+H199+H200+H201)</f>
        <v>19500</v>
      </c>
    </row>
    <row r="196" spans="1:8" ht="15.75" thickBot="1">
      <c r="A196" s="8" t="s">
        <v>194</v>
      </c>
      <c r="B196" s="8" t="s">
        <v>195</v>
      </c>
      <c r="C196" s="4">
        <v>2000</v>
      </c>
      <c r="D196" s="4">
        <v>2000</v>
      </c>
      <c r="E196" s="4">
        <v>752</v>
      </c>
      <c r="F196" s="4">
        <v>1248</v>
      </c>
      <c r="G196" s="7">
        <f t="shared" si="6"/>
        <v>166.66666666666666</v>
      </c>
      <c r="H196" s="21">
        <f t="shared" si="7"/>
        <v>2166.6666666666665</v>
      </c>
    </row>
    <row r="197" spans="1:8" ht="15.75" thickBot="1">
      <c r="A197" s="8" t="s">
        <v>196</v>
      </c>
      <c r="B197" s="8" t="s">
        <v>197</v>
      </c>
      <c r="C197" s="4">
        <v>5000</v>
      </c>
      <c r="D197" s="4">
        <v>7500</v>
      </c>
      <c r="E197" s="4">
        <v>2633</v>
      </c>
      <c r="F197" s="4">
        <v>4867</v>
      </c>
      <c r="G197" s="7">
        <f t="shared" si="6"/>
        <v>625</v>
      </c>
      <c r="H197" s="21">
        <f t="shared" si="7"/>
        <v>8125</v>
      </c>
    </row>
    <row r="198" spans="1:8" ht="15.75" thickBot="1">
      <c r="A198" s="8" t="s">
        <v>198</v>
      </c>
      <c r="B198" s="8" t="s">
        <v>199</v>
      </c>
      <c r="C198" s="4">
        <v>2000</v>
      </c>
      <c r="D198" s="4">
        <v>2000</v>
      </c>
      <c r="E198" s="4">
        <v>157</v>
      </c>
      <c r="F198" s="4">
        <v>1843</v>
      </c>
      <c r="G198" s="7">
        <f t="shared" si="6"/>
        <v>166.66666666666666</v>
      </c>
      <c r="H198" s="21">
        <f t="shared" si="7"/>
        <v>2166.6666666666665</v>
      </c>
    </row>
    <row r="199" spans="1:8" ht="15.75" thickBot="1">
      <c r="A199" s="8" t="s">
        <v>200</v>
      </c>
      <c r="B199" s="8" t="s">
        <v>201</v>
      </c>
      <c r="C199" s="4">
        <v>1000</v>
      </c>
      <c r="D199" s="4">
        <v>1000</v>
      </c>
      <c r="E199" s="4">
        <v>48</v>
      </c>
      <c r="F199" s="4">
        <v>952</v>
      </c>
      <c r="G199" s="7">
        <f t="shared" si="6"/>
        <v>83.333333333333329</v>
      </c>
      <c r="H199" s="21">
        <f t="shared" si="7"/>
        <v>1083.3333333333333</v>
      </c>
    </row>
    <row r="200" spans="1:8" ht="15.75" thickBot="1">
      <c r="A200" s="8" t="s">
        <v>202</v>
      </c>
      <c r="B200" s="8" t="s">
        <v>203</v>
      </c>
      <c r="C200" s="4">
        <v>500</v>
      </c>
      <c r="D200" s="4">
        <v>500</v>
      </c>
      <c r="E200" s="4">
        <v>199</v>
      </c>
      <c r="F200" s="4">
        <v>301</v>
      </c>
      <c r="G200" s="7">
        <f t="shared" si="6"/>
        <v>41.666666666666664</v>
      </c>
      <c r="H200" s="21">
        <f t="shared" si="7"/>
        <v>541.66666666666663</v>
      </c>
    </row>
    <row r="201" spans="1:8" ht="15.75" thickBot="1">
      <c r="A201" s="13" t="s">
        <v>204</v>
      </c>
      <c r="B201" s="13" t="s">
        <v>205</v>
      </c>
      <c r="C201" s="14">
        <v>5000</v>
      </c>
      <c r="D201" s="14">
        <v>5000</v>
      </c>
      <c r="E201" s="15" t="s">
        <v>7</v>
      </c>
      <c r="F201" s="14">
        <v>5000</v>
      </c>
      <c r="G201" s="15">
        <f t="shared" si="6"/>
        <v>416.66666666666669</v>
      </c>
      <c r="H201" s="15">
        <f t="shared" si="7"/>
        <v>5416.666666666667</v>
      </c>
    </row>
    <row r="202" spans="1:8" ht="15.75" thickBot="1">
      <c r="A202" s="8" t="s">
        <v>206</v>
      </c>
      <c r="B202" s="8" t="s">
        <v>207</v>
      </c>
      <c r="C202" s="4">
        <v>5000</v>
      </c>
      <c r="D202" s="4">
        <v>5000</v>
      </c>
      <c r="E202" s="7" t="s">
        <v>7</v>
      </c>
      <c r="F202" s="4">
        <v>5000</v>
      </c>
      <c r="G202" s="7">
        <f t="shared" si="6"/>
        <v>416.66666666666669</v>
      </c>
      <c r="H202" s="21">
        <f t="shared" si="7"/>
        <v>5416.666666666667</v>
      </c>
    </row>
    <row r="203" spans="1:8" ht="15.75" thickBot="1">
      <c r="A203" s="8" t="s">
        <v>7</v>
      </c>
      <c r="B203" s="8" t="s">
        <v>7</v>
      </c>
      <c r="C203" s="7" t="s">
        <v>7</v>
      </c>
      <c r="D203" s="7" t="s">
        <v>7</v>
      </c>
      <c r="E203" s="7" t="s">
        <v>7</v>
      </c>
      <c r="F203" s="7" t="s">
        <v>7</v>
      </c>
      <c r="G203" s="7"/>
      <c r="H203" s="7"/>
    </row>
    <row r="204" spans="1:8" ht="15.75" thickBot="1">
      <c r="A204" s="16" t="s">
        <v>208</v>
      </c>
      <c r="B204" s="16" t="s">
        <v>209</v>
      </c>
      <c r="C204" s="17">
        <v>5000</v>
      </c>
      <c r="D204" s="17">
        <v>5000</v>
      </c>
      <c r="E204" s="17">
        <v>1378</v>
      </c>
      <c r="F204" s="17">
        <v>3622</v>
      </c>
      <c r="G204" s="18">
        <f t="shared" si="6"/>
        <v>416.66666666666669</v>
      </c>
      <c r="H204" s="18">
        <f t="shared" si="7"/>
        <v>5416.666666666667</v>
      </c>
    </row>
    <row r="205" spans="1:8" ht="15.75" thickBot="1">
      <c r="A205" s="8" t="s">
        <v>210</v>
      </c>
      <c r="B205" s="8" t="s">
        <v>211</v>
      </c>
      <c r="C205" s="4">
        <v>5000</v>
      </c>
      <c r="D205" s="4">
        <v>3000</v>
      </c>
      <c r="E205" s="4">
        <v>486</v>
      </c>
      <c r="F205" s="4">
        <v>2514</v>
      </c>
      <c r="G205" s="7">
        <f t="shared" si="6"/>
        <v>250</v>
      </c>
      <c r="H205" s="21">
        <f t="shared" si="7"/>
        <v>3250</v>
      </c>
    </row>
    <row r="206" spans="1:8" ht="15.75" thickBot="1">
      <c r="A206" s="8" t="s">
        <v>212</v>
      </c>
      <c r="B206" s="8" t="s">
        <v>213</v>
      </c>
      <c r="C206" s="4">
        <v>0</v>
      </c>
      <c r="D206" s="4">
        <v>2000</v>
      </c>
      <c r="E206" s="4">
        <v>892</v>
      </c>
      <c r="F206" s="4">
        <v>1108</v>
      </c>
      <c r="G206" s="7">
        <f t="shared" si="6"/>
        <v>166.66666666666666</v>
      </c>
      <c r="H206" s="21">
        <f t="shared" si="7"/>
        <v>2166.6666666666665</v>
      </c>
    </row>
    <row r="207" spans="1:8" ht="15.75" thickBot="1">
      <c r="A207" s="16" t="s">
        <v>214</v>
      </c>
      <c r="B207" s="16" t="s">
        <v>215</v>
      </c>
      <c r="C207" s="17">
        <v>2500</v>
      </c>
      <c r="D207" s="17">
        <v>5600</v>
      </c>
      <c r="E207" s="17">
        <v>5165</v>
      </c>
      <c r="F207" s="17">
        <v>435</v>
      </c>
      <c r="G207" s="18">
        <f t="shared" si="6"/>
        <v>466.66666666666669</v>
      </c>
      <c r="H207" s="18">
        <f t="shared" si="7"/>
        <v>6066.666666666667</v>
      </c>
    </row>
    <row r="208" spans="1:8" ht="15.75" thickBot="1">
      <c r="A208" s="13" t="s">
        <v>216</v>
      </c>
      <c r="B208" s="13" t="s">
        <v>217</v>
      </c>
      <c r="C208" s="14">
        <v>2500</v>
      </c>
      <c r="D208" s="14">
        <v>5600</v>
      </c>
      <c r="E208" s="14">
        <v>5165</v>
      </c>
      <c r="F208" s="14">
        <v>435</v>
      </c>
      <c r="G208" s="15">
        <f t="shared" si="6"/>
        <v>466.66666666666669</v>
      </c>
      <c r="H208" s="15">
        <f>SUM(H209:H210)</f>
        <v>6066.6666666666661</v>
      </c>
    </row>
    <row r="209" spans="1:8" ht="15.75" thickBot="1">
      <c r="A209" s="8" t="s">
        <v>218</v>
      </c>
      <c r="B209" s="8" t="s">
        <v>219</v>
      </c>
      <c r="C209" s="4">
        <v>2500</v>
      </c>
      <c r="D209" s="4">
        <v>5500</v>
      </c>
      <c r="E209" s="4">
        <v>5124</v>
      </c>
      <c r="F209" s="4">
        <v>376</v>
      </c>
      <c r="G209" s="7">
        <f t="shared" si="6"/>
        <v>458.33333333333331</v>
      </c>
      <c r="H209" s="21">
        <f t="shared" si="7"/>
        <v>5958.333333333333</v>
      </c>
    </row>
    <row r="210" spans="1:8" ht="15.75" thickBot="1">
      <c r="A210" s="8" t="s">
        <v>220</v>
      </c>
      <c r="B210" s="8" t="s">
        <v>205</v>
      </c>
      <c r="C210" s="4">
        <v>0</v>
      </c>
      <c r="D210" s="4">
        <v>100</v>
      </c>
      <c r="E210" s="4">
        <v>41</v>
      </c>
      <c r="F210" s="4">
        <v>59</v>
      </c>
      <c r="G210" s="7">
        <f t="shared" si="6"/>
        <v>8.3333333333333339</v>
      </c>
      <c r="H210" s="21">
        <f t="shared" si="7"/>
        <v>108.33333333333333</v>
      </c>
    </row>
    <row r="211" spans="1:8" ht="15.75" thickBot="1">
      <c r="A211" s="16" t="s">
        <v>221</v>
      </c>
      <c r="B211" s="16" t="s">
        <v>222</v>
      </c>
      <c r="C211" s="17">
        <v>4000</v>
      </c>
      <c r="D211" s="17">
        <v>2500</v>
      </c>
      <c r="E211" s="17">
        <v>1710</v>
      </c>
      <c r="F211" s="17">
        <v>790</v>
      </c>
      <c r="G211" s="18">
        <f t="shared" si="6"/>
        <v>208.33333333333334</v>
      </c>
      <c r="H211" s="18">
        <f>SUM(H212:H213)</f>
        <v>4708.3333333333339</v>
      </c>
    </row>
    <row r="212" spans="1:8" ht="15.75" thickBot="1">
      <c r="A212" s="8" t="s">
        <v>223</v>
      </c>
      <c r="B212" s="8" t="s">
        <v>224</v>
      </c>
      <c r="C212" s="4">
        <v>2000</v>
      </c>
      <c r="D212" s="4">
        <v>2500</v>
      </c>
      <c r="E212" s="4">
        <v>1710</v>
      </c>
      <c r="F212" s="4">
        <v>790</v>
      </c>
      <c r="G212" s="7">
        <f t="shared" si="6"/>
        <v>208.33333333333334</v>
      </c>
      <c r="H212" s="21">
        <f t="shared" si="7"/>
        <v>2708.3333333333335</v>
      </c>
    </row>
    <row r="213" spans="1:8" ht="15.75" thickBot="1">
      <c r="A213" s="8" t="s">
        <v>225</v>
      </c>
      <c r="B213" s="8" t="s">
        <v>226</v>
      </c>
      <c r="C213" s="4">
        <v>2000</v>
      </c>
      <c r="D213" s="4">
        <v>0</v>
      </c>
      <c r="E213" s="7" t="s">
        <v>7</v>
      </c>
      <c r="F213" s="7" t="s">
        <v>7</v>
      </c>
      <c r="G213" s="7">
        <f t="shared" si="6"/>
        <v>0</v>
      </c>
      <c r="H213" s="21">
        <v>2000</v>
      </c>
    </row>
    <row r="214" spans="1:8" ht="15.75" thickBot="1">
      <c r="A214" s="16" t="s">
        <v>227</v>
      </c>
      <c r="B214" s="16" t="s">
        <v>228</v>
      </c>
      <c r="C214" s="17">
        <v>9000</v>
      </c>
      <c r="D214" s="17">
        <v>9000</v>
      </c>
      <c r="E214" s="17">
        <v>2792</v>
      </c>
      <c r="F214" s="17">
        <v>6208</v>
      </c>
      <c r="G214" s="18">
        <f t="shared" si="6"/>
        <v>750</v>
      </c>
      <c r="H214" s="18">
        <v>8750</v>
      </c>
    </row>
    <row r="215" spans="1:8" ht="15.75" thickBot="1">
      <c r="A215" s="8" t="s">
        <v>229</v>
      </c>
      <c r="B215" s="8" t="s">
        <v>230</v>
      </c>
      <c r="C215" s="4">
        <v>9000</v>
      </c>
      <c r="D215" s="4">
        <v>9000</v>
      </c>
      <c r="E215" s="4">
        <v>2792</v>
      </c>
      <c r="F215" s="4">
        <v>6208</v>
      </c>
      <c r="G215" s="7">
        <f t="shared" si="6"/>
        <v>750</v>
      </c>
      <c r="H215" s="21">
        <v>8750</v>
      </c>
    </row>
    <row r="216" spans="1:8" ht="15.75" thickBot="1">
      <c r="A216" s="16" t="s">
        <v>231</v>
      </c>
      <c r="B216" s="16" t="s">
        <v>232</v>
      </c>
      <c r="C216" s="17">
        <v>73817</v>
      </c>
      <c r="D216" s="17">
        <v>100561</v>
      </c>
      <c r="E216" s="17">
        <v>65036</v>
      </c>
      <c r="F216" s="17">
        <v>35525</v>
      </c>
      <c r="G216" s="18">
        <f t="shared" si="6"/>
        <v>8380.0833333333339</v>
      </c>
      <c r="H216" s="18">
        <f>SUM(H217+H218+H219)</f>
        <v>108563.5</v>
      </c>
    </row>
    <row r="217" spans="1:8" ht="15.75" thickBot="1">
      <c r="A217" s="13" t="s">
        <v>233</v>
      </c>
      <c r="B217" s="13" t="s">
        <v>234</v>
      </c>
      <c r="C217" s="14">
        <v>4000</v>
      </c>
      <c r="D217" s="14">
        <v>4000</v>
      </c>
      <c r="E217" s="14">
        <v>896</v>
      </c>
      <c r="F217" s="14">
        <v>3104</v>
      </c>
      <c r="G217" s="15">
        <f t="shared" si="6"/>
        <v>333.33333333333331</v>
      </c>
      <c r="H217" s="15">
        <f t="shared" si="7"/>
        <v>4333.333333333333</v>
      </c>
    </row>
    <row r="218" spans="1:8" ht="15.75" thickBot="1">
      <c r="A218" s="13" t="s">
        <v>235</v>
      </c>
      <c r="B218" s="13" t="s">
        <v>236</v>
      </c>
      <c r="C218" s="14">
        <v>2000</v>
      </c>
      <c r="D218" s="14">
        <v>2000</v>
      </c>
      <c r="E218" s="15" t="s">
        <v>7</v>
      </c>
      <c r="F218" s="14">
        <v>2000</v>
      </c>
      <c r="G218" s="15">
        <f t="shared" si="6"/>
        <v>166.66666666666666</v>
      </c>
      <c r="H218" s="15">
        <f t="shared" si="7"/>
        <v>2166.6666666666665</v>
      </c>
    </row>
    <row r="219" spans="1:8" ht="15.75" thickBot="1">
      <c r="A219" s="13" t="s">
        <v>237</v>
      </c>
      <c r="B219" s="13" t="s">
        <v>177</v>
      </c>
      <c r="C219" s="14">
        <v>67817</v>
      </c>
      <c r="D219" s="14">
        <v>94561</v>
      </c>
      <c r="E219" s="14">
        <v>64140</v>
      </c>
      <c r="F219" s="14">
        <v>30421</v>
      </c>
      <c r="G219" s="15">
        <f t="shared" si="6"/>
        <v>7880.083333333333</v>
      </c>
      <c r="H219" s="15">
        <f>SUM(H220:H231)</f>
        <v>102063.5</v>
      </c>
    </row>
    <row r="220" spans="1:8" ht="15.75" thickBot="1">
      <c r="A220" s="8" t="s">
        <v>238</v>
      </c>
      <c r="B220" s="8" t="s">
        <v>333</v>
      </c>
      <c r="C220" s="4">
        <v>20010</v>
      </c>
      <c r="D220" s="4">
        <v>20010</v>
      </c>
      <c r="E220" s="4">
        <v>3423</v>
      </c>
      <c r="F220" s="4">
        <v>16587</v>
      </c>
      <c r="G220" s="7">
        <f t="shared" ref="G220:G264" si="8">SUM(D220/12)</f>
        <v>1667.5</v>
      </c>
      <c r="H220" s="21">
        <v>18000</v>
      </c>
    </row>
    <row r="221" spans="1:8" ht="15.75" thickBot="1">
      <c r="A221" s="8" t="s">
        <v>239</v>
      </c>
      <c r="B221" s="8" t="s">
        <v>343</v>
      </c>
      <c r="C221" s="4">
        <v>0</v>
      </c>
      <c r="D221" s="4">
        <v>2000</v>
      </c>
      <c r="E221" s="4">
        <v>1212</v>
      </c>
      <c r="F221" s="4">
        <v>788</v>
      </c>
      <c r="G221" s="7">
        <f t="shared" si="8"/>
        <v>166.66666666666666</v>
      </c>
      <c r="H221" s="21">
        <v>2000</v>
      </c>
    </row>
    <row r="222" spans="1:8" ht="15.75" thickBot="1">
      <c r="A222" s="8" t="s">
        <v>241</v>
      </c>
      <c r="B222" s="8" t="s">
        <v>437</v>
      </c>
      <c r="C222" s="4">
        <v>7453</v>
      </c>
      <c r="D222" s="4">
        <v>8199</v>
      </c>
      <c r="E222" s="4">
        <v>5466</v>
      </c>
      <c r="F222" s="4">
        <v>2733</v>
      </c>
      <c r="G222" s="7">
        <f t="shared" si="8"/>
        <v>683.25</v>
      </c>
      <c r="H222" s="21">
        <f t="shared" ref="H222:H235" si="9">SUM(D222+G222)</f>
        <v>8882.25</v>
      </c>
    </row>
    <row r="223" spans="1:8" ht="15.75" thickBot="1">
      <c r="A223" s="8" t="s">
        <v>242</v>
      </c>
      <c r="B223" s="8" t="s">
        <v>331</v>
      </c>
      <c r="C223" s="4">
        <v>33000</v>
      </c>
      <c r="D223" s="4">
        <v>33000</v>
      </c>
      <c r="E223" s="4">
        <v>6294</v>
      </c>
      <c r="F223" s="4">
        <v>26706</v>
      </c>
      <c r="G223" s="7">
        <f t="shared" si="8"/>
        <v>2750</v>
      </c>
      <c r="H223" s="21">
        <v>20000</v>
      </c>
    </row>
    <row r="224" spans="1:8" ht="15.75" thickBot="1">
      <c r="A224" s="8" t="s">
        <v>243</v>
      </c>
      <c r="B224" s="8" t="s">
        <v>347</v>
      </c>
      <c r="C224" s="4">
        <v>0</v>
      </c>
      <c r="D224" s="4">
        <v>5006</v>
      </c>
      <c r="E224" s="4">
        <v>5326</v>
      </c>
      <c r="F224" s="4">
        <v>-320</v>
      </c>
      <c r="G224" s="7">
        <f t="shared" si="8"/>
        <v>417.16666666666669</v>
      </c>
      <c r="H224" s="21">
        <v>3000</v>
      </c>
    </row>
    <row r="225" spans="1:8" ht="15.75" thickBot="1">
      <c r="A225" s="8" t="s">
        <v>244</v>
      </c>
      <c r="B225" s="8" t="s">
        <v>436</v>
      </c>
      <c r="C225" s="4">
        <v>7354</v>
      </c>
      <c r="D225" s="4">
        <v>7354</v>
      </c>
      <c r="E225" s="4">
        <v>24759</v>
      </c>
      <c r="F225" s="4">
        <v>-17405</v>
      </c>
      <c r="G225" s="7">
        <f t="shared" si="8"/>
        <v>612.83333333333337</v>
      </c>
      <c r="H225" s="21">
        <v>25000</v>
      </c>
    </row>
    <row r="226" spans="1:8" ht="15.75" thickBot="1">
      <c r="A226" s="8" t="s">
        <v>245</v>
      </c>
      <c r="B226" s="8" t="s">
        <v>435</v>
      </c>
      <c r="C226" s="4">
        <v>0</v>
      </c>
      <c r="D226" s="4">
        <v>284</v>
      </c>
      <c r="E226" s="4">
        <v>284</v>
      </c>
      <c r="F226" s="7" t="s">
        <v>7</v>
      </c>
      <c r="G226" s="7">
        <f t="shared" si="8"/>
        <v>23.666666666666668</v>
      </c>
      <c r="H226" s="21">
        <f t="shared" si="9"/>
        <v>307.66666666666669</v>
      </c>
    </row>
    <row r="227" spans="1:8" ht="15.75" thickBot="1">
      <c r="A227" s="8" t="s">
        <v>246</v>
      </c>
      <c r="B227" s="8" t="s">
        <v>341</v>
      </c>
      <c r="C227" s="4">
        <v>0</v>
      </c>
      <c r="D227" s="4">
        <v>467</v>
      </c>
      <c r="E227" s="4">
        <v>526</v>
      </c>
      <c r="F227" s="4">
        <v>-59</v>
      </c>
      <c r="G227" s="7">
        <f t="shared" si="8"/>
        <v>38.916666666666664</v>
      </c>
      <c r="H227" s="21">
        <v>6000</v>
      </c>
    </row>
    <row r="228" spans="1:8" ht="15.75" thickBot="1">
      <c r="A228" s="8" t="s">
        <v>247</v>
      </c>
      <c r="B228" s="8" t="s">
        <v>339</v>
      </c>
      <c r="C228" s="4">
        <v>0</v>
      </c>
      <c r="D228" s="4">
        <v>6050</v>
      </c>
      <c r="E228" s="4">
        <v>6512</v>
      </c>
      <c r="F228" s="4">
        <v>-462</v>
      </c>
      <c r="G228" s="7">
        <f t="shared" si="8"/>
        <v>504.16666666666669</v>
      </c>
      <c r="H228" s="21">
        <v>6000</v>
      </c>
    </row>
    <row r="229" spans="1:8" ht="15.75" thickBot="1">
      <c r="A229" s="8" t="s">
        <v>248</v>
      </c>
      <c r="B229" s="8" t="s">
        <v>329</v>
      </c>
      <c r="C229" s="4">
        <v>0</v>
      </c>
      <c r="D229" s="4">
        <v>4000</v>
      </c>
      <c r="E229" s="4">
        <v>288</v>
      </c>
      <c r="F229" s="4">
        <v>3712</v>
      </c>
      <c r="G229" s="7">
        <f t="shared" si="8"/>
        <v>333.33333333333331</v>
      </c>
      <c r="H229" s="21">
        <v>4000</v>
      </c>
    </row>
    <row r="230" spans="1:8" ht="15.75" thickBot="1">
      <c r="A230" s="8" t="s">
        <v>249</v>
      </c>
      <c r="B230" s="8" t="s">
        <v>434</v>
      </c>
      <c r="C230" s="4">
        <v>0</v>
      </c>
      <c r="D230" s="4">
        <v>5056</v>
      </c>
      <c r="E230" s="4">
        <v>6915</v>
      </c>
      <c r="F230" s="4">
        <v>-1859</v>
      </c>
      <c r="G230" s="7">
        <f t="shared" si="8"/>
        <v>421.33333333333331</v>
      </c>
      <c r="H230" s="21">
        <f t="shared" si="9"/>
        <v>5477.333333333333</v>
      </c>
    </row>
    <row r="231" spans="1:8" ht="15.75" thickBot="1">
      <c r="A231" s="8" t="s">
        <v>250</v>
      </c>
      <c r="B231" s="8" t="s">
        <v>445</v>
      </c>
      <c r="C231" s="4">
        <v>0</v>
      </c>
      <c r="D231" s="4">
        <v>3135</v>
      </c>
      <c r="E231" s="4">
        <v>3135</v>
      </c>
      <c r="F231" s="7" t="s">
        <v>7</v>
      </c>
      <c r="G231" s="7">
        <f t="shared" si="8"/>
        <v>261.25</v>
      </c>
      <c r="H231" s="21">
        <f t="shared" si="9"/>
        <v>3396.25</v>
      </c>
    </row>
    <row r="232" spans="1:8" ht="15.75" thickBot="1">
      <c r="A232" s="16" t="s">
        <v>251</v>
      </c>
      <c r="B232" s="16" t="s">
        <v>252</v>
      </c>
      <c r="C232" s="17">
        <v>21000</v>
      </c>
      <c r="D232" s="17">
        <v>111042</v>
      </c>
      <c r="E232" s="17">
        <v>59111</v>
      </c>
      <c r="F232" s="17">
        <v>51931</v>
      </c>
      <c r="G232" s="18">
        <f t="shared" si="8"/>
        <v>9253.5</v>
      </c>
      <c r="H232" s="18">
        <f t="shared" si="9"/>
        <v>120295.5</v>
      </c>
    </row>
    <row r="233" spans="1:8" ht="15.75" thickBot="1">
      <c r="A233" s="13" t="s">
        <v>253</v>
      </c>
      <c r="B233" s="13" t="s">
        <v>254</v>
      </c>
      <c r="C233" s="14">
        <v>5000</v>
      </c>
      <c r="D233" s="14">
        <v>5000</v>
      </c>
      <c r="E233" s="14">
        <v>2751</v>
      </c>
      <c r="F233" s="14">
        <v>2249</v>
      </c>
      <c r="G233" s="15">
        <f t="shared" si="8"/>
        <v>416.66666666666669</v>
      </c>
      <c r="H233" s="15">
        <f t="shared" si="9"/>
        <v>5416.666666666667</v>
      </c>
    </row>
    <row r="234" spans="1:8" ht="15.75" thickBot="1">
      <c r="A234" s="8" t="s">
        <v>255</v>
      </c>
      <c r="B234" s="8" t="s">
        <v>256</v>
      </c>
      <c r="C234" s="4">
        <v>5000</v>
      </c>
      <c r="D234" s="4">
        <v>5000</v>
      </c>
      <c r="E234" s="4">
        <v>2751</v>
      </c>
      <c r="F234" s="4">
        <v>2249</v>
      </c>
      <c r="G234" s="7">
        <f t="shared" si="8"/>
        <v>416.66666666666669</v>
      </c>
      <c r="H234" s="21">
        <f t="shared" si="9"/>
        <v>5416.666666666667</v>
      </c>
    </row>
    <row r="235" spans="1:8" ht="15.75" thickBot="1">
      <c r="A235" s="13" t="s">
        <v>257</v>
      </c>
      <c r="B235" s="13" t="s">
        <v>205</v>
      </c>
      <c r="C235" s="14">
        <v>16000</v>
      </c>
      <c r="D235" s="14">
        <v>106042</v>
      </c>
      <c r="E235" s="14">
        <v>56360</v>
      </c>
      <c r="F235" s="14">
        <v>49682</v>
      </c>
      <c r="G235" s="15">
        <f t="shared" si="8"/>
        <v>8836.8333333333339</v>
      </c>
      <c r="H235" s="15">
        <f t="shared" si="9"/>
        <v>114878.83333333333</v>
      </c>
    </row>
    <row r="236" spans="1:8" ht="15.75" thickBot="1">
      <c r="A236" s="8" t="s">
        <v>258</v>
      </c>
      <c r="B236" s="8" t="s">
        <v>358</v>
      </c>
      <c r="C236" s="4">
        <v>8000</v>
      </c>
      <c r="D236" s="4">
        <v>8000</v>
      </c>
      <c r="E236" s="4">
        <v>153</v>
      </c>
      <c r="F236" s="4">
        <v>7847</v>
      </c>
      <c r="G236" s="7">
        <f t="shared" si="8"/>
        <v>666.66666666666663</v>
      </c>
      <c r="H236" s="21">
        <v>8000</v>
      </c>
    </row>
    <row r="237" spans="1:8" ht="15.75" thickBot="1">
      <c r="A237" s="8" t="s">
        <v>259</v>
      </c>
      <c r="B237" s="8" t="s">
        <v>329</v>
      </c>
      <c r="C237" s="4">
        <v>8000</v>
      </c>
      <c r="D237" s="4">
        <v>8000</v>
      </c>
      <c r="E237" s="4">
        <v>874</v>
      </c>
      <c r="F237" s="4">
        <v>7126</v>
      </c>
      <c r="G237" s="7">
        <f t="shared" si="8"/>
        <v>666.66666666666663</v>
      </c>
      <c r="H237" s="21">
        <v>4000</v>
      </c>
    </row>
    <row r="238" spans="1:8" ht="15.75" thickBot="1">
      <c r="A238" s="8" t="s">
        <v>260</v>
      </c>
      <c r="B238" s="8" t="s">
        <v>337</v>
      </c>
      <c r="C238" s="4">
        <v>0</v>
      </c>
      <c r="D238" s="4">
        <v>5000</v>
      </c>
      <c r="E238" s="4">
        <v>4511</v>
      </c>
      <c r="F238" s="4">
        <v>489</v>
      </c>
      <c r="G238" s="7">
        <f t="shared" si="8"/>
        <v>416.66666666666669</v>
      </c>
      <c r="H238" s="21">
        <v>9000</v>
      </c>
    </row>
    <row r="239" spans="1:8" ht="15.75" thickBot="1">
      <c r="A239" s="8" t="s">
        <v>261</v>
      </c>
      <c r="B239" s="8" t="s">
        <v>438</v>
      </c>
      <c r="C239" s="4">
        <v>0</v>
      </c>
      <c r="D239" s="4">
        <v>1500</v>
      </c>
      <c r="E239" s="4">
        <v>584</v>
      </c>
      <c r="F239" s="4">
        <v>916</v>
      </c>
      <c r="G239" s="7">
        <f t="shared" si="8"/>
        <v>125</v>
      </c>
      <c r="H239" s="21">
        <v>7000</v>
      </c>
    </row>
    <row r="240" spans="1:8" ht="15.75" thickBot="1">
      <c r="A240" s="8" t="s">
        <v>262</v>
      </c>
      <c r="B240" s="8" t="s">
        <v>436</v>
      </c>
      <c r="C240" s="4">
        <v>0</v>
      </c>
      <c r="D240" s="4">
        <v>30000</v>
      </c>
      <c r="E240" s="4">
        <v>14163</v>
      </c>
      <c r="F240" s="4">
        <v>15837</v>
      </c>
      <c r="G240" s="7">
        <f t="shared" si="8"/>
        <v>2500</v>
      </c>
      <c r="H240" s="21">
        <v>14000</v>
      </c>
    </row>
    <row r="241" spans="1:8" ht="15.75" thickBot="1">
      <c r="A241" s="8" t="s">
        <v>263</v>
      </c>
      <c r="B241" s="8" t="s">
        <v>347</v>
      </c>
      <c r="C241" s="4">
        <v>0</v>
      </c>
      <c r="D241" s="4">
        <v>2500</v>
      </c>
      <c r="E241" s="4">
        <v>659</v>
      </c>
      <c r="F241" s="4">
        <v>1841</v>
      </c>
      <c r="G241" s="7">
        <f t="shared" si="8"/>
        <v>208.33333333333334</v>
      </c>
      <c r="H241" s="21">
        <v>2000</v>
      </c>
    </row>
    <row r="242" spans="1:8" ht="15.75" thickBot="1">
      <c r="A242" s="8" t="s">
        <v>264</v>
      </c>
      <c r="B242" s="8" t="s">
        <v>240</v>
      </c>
      <c r="C242" s="4">
        <v>0</v>
      </c>
      <c r="D242" s="4">
        <v>3000</v>
      </c>
      <c r="E242" s="4">
        <v>2642</v>
      </c>
      <c r="F242" s="4">
        <v>358</v>
      </c>
      <c r="G242" s="7">
        <f t="shared" si="8"/>
        <v>250</v>
      </c>
      <c r="H242" s="21">
        <v>3000</v>
      </c>
    </row>
    <row r="243" spans="1:8" ht="15.75" thickBot="1">
      <c r="A243" s="8" t="s">
        <v>265</v>
      </c>
      <c r="B243" s="8" t="s">
        <v>433</v>
      </c>
      <c r="C243" s="4">
        <v>0</v>
      </c>
      <c r="D243" s="4">
        <v>2000</v>
      </c>
      <c r="E243" s="4">
        <v>400</v>
      </c>
      <c r="F243" s="4">
        <v>1600</v>
      </c>
      <c r="G243" s="7">
        <f t="shared" si="8"/>
        <v>166.66666666666666</v>
      </c>
      <c r="H243" s="21">
        <v>2000</v>
      </c>
    </row>
    <row r="244" spans="1:8" ht="15.75" thickBot="1">
      <c r="A244" s="8" t="s">
        <v>266</v>
      </c>
      <c r="B244" s="8" t="s">
        <v>439</v>
      </c>
      <c r="C244" s="4">
        <v>0</v>
      </c>
      <c r="D244" s="4">
        <v>5000</v>
      </c>
      <c r="E244" s="4">
        <v>495</v>
      </c>
      <c r="F244" s="4">
        <v>4505</v>
      </c>
      <c r="G244" s="7">
        <f t="shared" si="8"/>
        <v>416.66666666666669</v>
      </c>
      <c r="H244" s="21">
        <v>2000</v>
      </c>
    </row>
    <row r="245" spans="1:8" ht="15.75" thickBot="1">
      <c r="A245" s="8" t="s">
        <v>267</v>
      </c>
      <c r="B245" s="8" t="s">
        <v>331</v>
      </c>
      <c r="C245" s="4">
        <v>0</v>
      </c>
      <c r="D245" s="4">
        <v>12727</v>
      </c>
      <c r="E245" s="4">
        <v>8372</v>
      </c>
      <c r="F245" s="4">
        <v>4355</v>
      </c>
      <c r="G245" s="7">
        <f t="shared" si="8"/>
        <v>1060.5833333333333</v>
      </c>
      <c r="H245" s="21">
        <v>7000</v>
      </c>
    </row>
    <row r="246" spans="1:8" ht="15.75" thickBot="1">
      <c r="A246" s="8" t="s">
        <v>268</v>
      </c>
      <c r="B246" s="8" t="s">
        <v>440</v>
      </c>
      <c r="C246" s="4">
        <v>0</v>
      </c>
      <c r="D246" s="4">
        <v>5000</v>
      </c>
      <c r="E246" s="4">
        <v>2856</v>
      </c>
      <c r="F246" s="4">
        <v>2144</v>
      </c>
      <c r="G246" s="7">
        <f t="shared" si="8"/>
        <v>416.66666666666669</v>
      </c>
      <c r="H246" s="21">
        <v>3000</v>
      </c>
    </row>
    <row r="247" spans="1:8" ht="15.75" thickBot="1">
      <c r="A247" s="8" t="s">
        <v>269</v>
      </c>
      <c r="B247" s="8" t="s">
        <v>360</v>
      </c>
      <c r="C247" s="4">
        <v>0</v>
      </c>
      <c r="D247" s="4">
        <v>2259</v>
      </c>
      <c r="E247" s="4">
        <v>2259</v>
      </c>
      <c r="F247" s="7" t="s">
        <v>7</v>
      </c>
      <c r="G247" s="7">
        <f t="shared" si="8"/>
        <v>188.25</v>
      </c>
      <c r="H247" s="21">
        <v>5500</v>
      </c>
    </row>
    <row r="248" spans="1:8" ht="15.75" thickBot="1">
      <c r="A248" s="8" t="s">
        <v>270</v>
      </c>
      <c r="B248" s="8" t="s">
        <v>441</v>
      </c>
      <c r="C248" s="4">
        <v>0</v>
      </c>
      <c r="D248" s="4">
        <v>3996</v>
      </c>
      <c r="E248" s="4">
        <v>3996</v>
      </c>
      <c r="F248" s="7" t="s">
        <v>7</v>
      </c>
      <c r="G248" s="7">
        <f t="shared" si="8"/>
        <v>333</v>
      </c>
      <c r="H248" s="21">
        <v>1500</v>
      </c>
    </row>
    <row r="249" spans="1:8" ht="15.75" thickBot="1">
      <c r="A249" s="8" t="s">
        <v>271</v>
      </c>
      <c r="B249" s="8" t="s">
        <v>442</v>
      </c>
      <c r="C249" s="4">
        <v>0</v>
      </c>
      <c r="D249" s="4">
        <v>2000</v>
      </c>
      <c r="E249" s="4">
        <v>1032</v>
      </c>
      <c r="F249" s="4">
        <v>968</v>
      </c>
      <c r="G249" s="7">
        <f t="shared" si="8"/>
        <v>166.66666666666666</v>
      </c>
      <c r="H249" s="21">
        <v>2000</v>
      </c>
    </row>
    <row r="250" spans="1:8" ht="15.75" thickBot="1">
      <c r="A250" s="8" t="s">
        <v>272</v>
      </c>
      <c r="B250" s="8" t="s">
        <v>341</v>
      </c>
      <c r="C250" s="4">
        <v>0</v>
      </c>
      <c r="D250" s="4">
        <v>3000</v>
      </c>
      <c r="E250" s="4">
        <v>2240</v>
      </c>
      <c r="F250" s="4">
        <v>760</v>
      </c>
      <c r="G250" s="7">
        <f t="shared" si="8"/>
        <v>250</v>
      </c>
      <c r="H250" s="21">
        <v>3000</v>
      </c>
    </row>
    <row r="251" spans="1:8" ht="15.75" thickBot="1">
      <c r="A251" s="8" t="s">
        <v>273</v>
      </c>
      <c r="B251" s="8" t="s">
        <v>418</v>
      </c>
      <c r="C251" s="4">
        <v>0</v>
      </c>
      <c r="D251" s="4">
        <v>2000</v>
      </c>
      <c r="E251" s="4">
        <v>1064</v>
      </c>
      <c r="F251" s="4">
        <v>936</v>
      </c>
      <c r="G251" s="7">
        <f t="shared" si="8"/>
        <v>166.66666666666666</v>
      </c>
      <c r="H251" s="21">
        <v>5000</v>
      </c>
    </row>
    <row r="252" spans="1:8" ht="15.75" thickBot="1">
      <c r="A252" s="8" t="s">
        <v>274</v>
      </c>
      <c r="B252" s="8" t="s">
        <v>443</v>
      </c>
      <c r="C252" s="4">
        <v>0</v>
      </c>
      <c r="D252" s="4">
        <v>5560</v>
      </c>
      <c r="E252" s="4">
        <v>5560</v>
      </c>
      <c r="F252" s="7" t="s">
        <v>7</v>
      </c>
      <c r="G252" s="7">
        <f t="shared" si="8"/>
        <v>463.33333333333331</v>
      </c>
      <c r="H252" s="21">
        <v>5000</v>
      </c>
    </row>
    <row r="253" spans="1:8" ht="15.75" thickBot="1">
      <c r="A253" s="8" t="s">
        <v>275</v>
      </c>
      <c r="B253" s="8" t="s">
        <v>444</v>
      </c>
      <c r="C253" s="4">
        <v>0</v>
      </c>
      <c r="D253" s="4">
        <v>4500</v>
      </c>
      <c r="E253" s="4">
        <v>4500</v>
      </c>
      <c r="F253" s="7" t="s">
        <v>7</v>
      </c>
      <c r="G253" s="7">
        <f t="shared" si="8"/>
        <v>375</v>
      </c>
      <c r="H253" s="21">
        <v>13000</v>
      </c>
    </row>
    <row r="254" spans="1:8" ht="15.75" thickBot="1">
      <c r="A254" s="8" t="s">
        <v>7</v>
      </c>
      <c r="B254" s="8" t="s">
        <v>7</v>
      </c>
      <c r="C254" s="7" t="s">
        <v>7</v>
      </c>
      <c r="D254" s="7" t="s">
        <v>7</v>
      </c>
      <c r="E254" s="7" t="s">
        <v>7</v>
      </c>
      <c r="F254" s="7" t="s">
        <v>7</v>
      </c>
      <c r="G254" s="7"/>
      <c r="H254" s="7"/>
    </row>
    <row r="255" spans="1:8" ht="15.75" thickBot="1">
      <c r="A255" s="19" t="s">
        <v>276</v>
      </c>
      <c r="B255" s="19" t="s">
        <v>277</v>
      </c>
      <c r="C255" s="20">
        <v>6000</v>
      </c>
      <c r="D255" s="20">
        <v>15598</v>
      </c>
      <c r="E255" s="20">
        <v>9793</v>
      </c>
      <c r="F255" s="20">
        <v>5805</v>
      </c>
      <c r="G255" s="9">
        <f t="shared" si="8"/>
        <v>1299.8333333333333</v>
      </c>
      <c r="H255" s="9">
        <f>SUM(H256+H257)</f>
        <v>8325</v>
      </c>
    </row>
    <row r="256" spans="1:8" ht="15.75" thickBot="1">
      <c r="A256" s="13" t="s">
        <v>278</v>
      </c>
      <c r="B256" s="13" t="s">
        <v>279</v>
      </c>
      <c r="C256" s="14">
        <v>4000</v>
      </c>
      <c r="D256" s="14">
        <v>4000</v>
      </c>
      <c r="E256" s="14">
        <v>195</v>
      </c>
      <c r="F256" s="14">
        <v>3805</v>
      </c>
      <c r="G256" s="15">
        <f t="shared" si="8"/>
        <v>333.33333333333331</v>
      </c>
      <c r="H256" s="15">
        <v>6325</v>
      </c>
    </row>
    <row r="257" spans="1:9" ht="15.75" thickBot="1">
      <c r="A257" s="13" t="s">
        <v>280</v>
      </c>
      <c r="B257" s="13" t="s">
        <v>281</v>
      </c>
      <c r="C257" s="14">
        <v>2000</v>
      </c>
      <c r="D257" s="14">
        <v>2000</v>
      </c>
      <c r="E257" s="15" t="s">
        <v>7</v>
      </c>
      <c r="F257" s="14">
        <v>2000</v>
      </c>
      <c r="G257" s="15">
        <f t="shared" si="8"/>
        <v>166.66666666666666</v>
      </c>
      <c r="H257" s="15">
        <v>2000</v>
      </c>
    </row>
    <row r="258" spans="1:9" ht="15.75" thickBot="1">
      <c r="A258" s="8" t="s">
        <v>282</v>
      </c>
      <c r="B258" s="8" t="s">
        <v>283</v>
      </c>
      <c r="C258" s="4">
        <v>2000</v>
      </c>
      <c r="D258" s="4">
        <v>2000</v>
      </c>
      <c r="E258" s="7" t="s">
        <v>7</v>
      </c>
      <c r="F258" s="4">
        <v>2000</v>
      </c>
      <c r="G258" s="7">
        <f t="shared" si="8"/>
        <v>166.66666666666666</v>
      </c>
      <c r="H258" s="21">
        <v>2000</v>
      </c>
      <c r="I258" t="s">
        <v>294</v>
      </c>
    </row>
    <row r="259" spans="1:9" ht="15.75" thickBot="1">
      <c r="A259" s="19" t="s">
        <v>284</v>
      </c>
      <c r="B259" s="19" t="s">
        <v>285</v>
      </c>
      <c r="C259" s="20">
        <v>130000</v>
      </c>
      <c r="D259" s="20">
        <v>164216</v>
      </c>
      <c r="E259" s="20">
        <v>164216</v>
      </c>
      <c r="F259" s="9" t="s">
        <v>7</v>
      </c>
      <c r="G259" s="9">
        <f t="shared" si="8"/>
        <v>13684.666666666666</v>
      </c>
      <c r="H259" s="9">
        <v>60000</v>
      </c>
    </row>
    <row r="260" spans="1:9" ht="15.75" thickBot="1">
      <c r="A260" s="13" t="s">
        <v>286</v>
      </c>
      <c r="B260" s="13" t="s">
        <v>287</v>
      </c>
      <c r="C260" s="14">
        <v>130000</v>
      </c>
      <c r="D260" s="14">
        <v>164216</v>
      </c>
      <c r="E260" s="14">
        <v>164216</v>
      </c>
      <c r="F260" s="15" t="s">
        <v>7</v>
      </c>
      <c r="G260" s="15">
        <f t="shared" si="8"/>
        <v>13684.666666666666</v>
      </c>
      <c r="H260" s="15">
        <v>60000</v>
      </c>
    </row>
    <row r="261" spans="1:9" ht="15.75" thickBot="1">
      <c r="A261" s="8" t="s">
        <v>286</v>
      </c>
      <c r="B261" s="8" t="s">
        <v>288</v>
      </c>
      <c r="C261" s="4">
        <v>130000</v>
      </c>
      <c r="D261" s="4">
        <v>164216</v>
      </c>
      <c r="E261" s="4">
        <v>164216</v>
      </c>
      <c r="F261" s="7" t="s">
        <v>7</v>
      </c>
      <c r="G261" s="7">
        <f t="shared" si="8"/>
        <v>13684.666666666666</v>
      </c>
      <c r="H261" s="21">
        <v>60000</v>
      </c>
    </row>
    <row r="262" spans="1:9" ht="15.75" thickBot="1">
      <c r="A262" s="19" t="s">
        <v>289</v>
      </c>
      <c r="B262" s="19" t="s">
        <v>290</v>
      </c>
      <c r="C262" s="20">
        <v>5000</v>
      </c>
      <c r="D262" s="20">
        <v>5000</v>
      </c>
      <c r="E262" s="20">
        <v>5000</v>
      </c>
      <c r="F262" s="9" t="s">
        <v>7</v>
      </c>
      <c r="G262" s="9">
        <f t="shared" si="8"/>
        <v>416.66666666666669</v>
      </c>
      <c r="H262" s="9">
        <v>5000</v>
      </c>
    </row>
    <row r="263" spans="1:9" ht="15.75" thickBot="1">
      <c r="A263" s="8" t="s">
        <v>291</v>
      </c>
      <c r="B263" s="8" t="s">
        <v>292</v>
      </c>
      <c r="C263" s="4">
        <v>5000</v>
      </c>
      <c r="D263" s="4">
        <v>5000</v>
      </c>
      <c r="E263" s="4">
        <v>5000</v>
      </c>
      <c r="F263" s="7" t="s">
        <v>7</v>
      </c>
      <c r="G263" s="7">
        <f t="shared" si="8"/>
        <v>416.66666666666669</v>
      </c>
      <c r="H263" s="21">
        <v>5000</v>
      </c>
    </row>
    <row r="264" spans="1:9" ht="46.5" customHeight="1" thickBot="1">
      <c r="A264" s="22" t="s">
        <v>7</v>
      </c>
      <c r="B264" s="22" t="s">
        <v>293</v>
      </c>
      <c r="C264" s="23">
        <v>1766574</v>
      </c>
      <c r="D264" s="23">
        <v>2073626</v>
      </c>
      <c r="E264" s="23">
        <v>1477337</v>
      </c>
      <c r="F264" s="23">
        <v>596289</v>
      </c>
      <c r="G264" s="24">
        <f t="shared" si="8"/>
        <v>172802.16666666666</v>
      </c>
      <c r="H264" s="24">
        <f>SUM(H77+H123+H167+H255+H259+H262)</f>
        <v>1917391.5</v>
      </c>
    </row>
    <row r="265" spans="1:9">
      <c r="A265" s="3"/>
      <c r="B265" s="3"/>
      <c r="C265" s="1"/>
      <c r="D265" s="1"/>
      <c r="E265" s="1"/>
      <c r="F265" s="1"/>
      <c r="G265" s="1"/>
      <c r="H265" s="39" t="s">
        <v>294</v>
      </c>
    </row>
    <row r="266" spans="1:9">
      <c r="H266" s="38" t="s">
        <v>294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horizontalDpi="0" verticalDpi="0" r:id="rId1"/>
  <headerFooter>
    <oddHeader>&amp;C&amp;"-,Negrita"&amp;16PRE- PRESUPUESTO DE SALUD 2015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WinuE</cp:lastModifiedBy>
  <cp:lastPrinted>2014-10-02T17:04:41Z</cp:lastPrinted>
  <dcterms:created xsi:type="dcterms:W3CDTF">2014-10-01T20:42:28Z</dcterms:created>
  <dcterms:modified xsi:type="dcterms:W3CDTF">2014-10-14T11:25:10Z</dcterms:modified>
</cp:coreProperties>
</file>